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lin Roman\Electrica 2008\Raportare ANRE\Rap. 2018\Anexe\Semnate final - TN 2018\FDEE - 2018\"/>
    </mc:Choice>
  </mc:AlternateContent>
  <bookViews>
    <workbookView xWindow="300" yWindow="180" windowWidth="8028" windowHeight="8052" tabRatio="749" activeTab="9"/>
  </bookViews>
  <sheets>
    <sheet name="Sheet1" sheetId="24" r:id="rId1"/>
    <sheet name="Anexa 1" sheetId="25" r:id="rId2"/>
    <sheet name="Anexa 2" sheetId="26" r:id="rId3"/>
    <sheet name="Anexa 3" sheetId="23" r:id="rId4"/>
    <sheet name="Anexa 4" sheetId="10" r:id="rId5"/>
    <sheet name="Anexa 5" sheetId="31" r:id="rId6"/>
    <sheet name="Anexa 6" sheetId="32" r:id="rId7"/>
    <sheet name="Anexa 7" sheetId="30" r:id="rId8"/>
    <sheet name="Anexa 8" sheetId="29" r:id="rId9"/>
    <sheet name="Saifi&amp;Saidi" sheetId="3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BaiaM1R" localSheetId="9">#REF!</definedName>
    <definedName name="BaiaM1R">#REF!</definedName>
    <definedName name="BaiaM1U" localSheetId="9">#REF!</definedName>
    <definedName name="BaiaM1U">#REF!</definedName>
    <definedName name="BaiaM2R" localSheetId="9">#REF!</definedName>
    <definedName name="BaiaM2R">#REF!</definedName>
    <definedName name="BaiaM2U" localSheetId="9">#REF!</definedName>
    <definedName name="BaiaM2U">#REF!</definedName>
    <definedName name="BaiaM3R" localSheetId="9">#REF!</definedName>
    <definedName name="BaiaM3R">#REF!</definedName>
    <definedName name="BaiaM3U" localSheetId="9">#REF!</definedName>
    <definedName name="BaiaM3U">#REF!</definedName>
    <definedName name="Bistrita1R" localSheetId="9">#REF!</definedName>
    <definedName name="Bistrita1R">#REF!</definedName>
    <definedName name="Bistrita1U" localSheetId="9">#REF!</definedName>
    <definedName name="Bistrita1U">#REF!</definedName>
    <definedName name="Bistrita2R" localSheetId="9">#REF!</definedName>
    <definedName name="Bistrita2R">#REF!</definedName>
    <definedName name="Bistrita2U" localSheetId="9">#REF!</definedName>
    <definedName name="Bistrita2U">#REF!</definedName>
    <definedName name="Bistrita3R" localSheetId="9">#REF!</definedName>
    <definedName name="Bistrita3R">#REF!</definedName>
    <definedName name="Bistrita3U" localSheetId="9">#REF!</definedName>
    <definedName name="Bistrita3U">#REF!</definedName>
    <definedName name="cluj1R" localSheetId="9">#REF!</definedName>
    <definedName name="cluj1R">#REF!</definedName>
    <definedName name="cluj1U" localSheetId="9">#REF!</definedName>
    <definedName name="cluj1U">#REF!</definedName>
    <definedName name="cluj2R" localSheetId="9">#REF!</definedName>
    <definedName name="cluj2R">#REF!</definedName>
    <definedName name="cluj2U" localSheetId="9">#REF!</definedName>
    <definedName name="cluj2U">#REF!</definedName>
    <definedName name="cluj3R" localSheetId="9">#REF!</definedName>
    <definedName name="cluj3R">#REF!</definedName>
    <definedName name="cluj3U" localSheetId="9">#REF!</definedName>
    <definedName name="cluj3U">#REF!</definedName>
    <definedName name="Nrtotalutilizatoriinaltar" localSheetId="1">'Anexa 1'!#REF!</definedName>
    <definedName name="Nrtotalutilizatoriinaltar" localSheetId="2">'Anexa 2'!#REF!</definedName>
    <definedName name="Nrtotalutilizatoriinaltar" localSheetId="3">'Anexa 3'!#REF!</definedName>
    <definedName name="Nrtotalutilizatoriinaltar" localSheetId="9">'Saifi&amp;Saidi'!#REF!</definedName>
    <definedName name="Nrtotalutilizatoriinaltar">#REF!</definedName>
    <definedName name="NrtotalutilizatoriinaltaU" localSheetId="1">'Anexa 1'!#REF!</definedName>
    <definedName name="NrtotalutilizatoriinaltaU" localSheetId="2">'Anexa 2'!#REF!</definedName>
    <definedName name="NrtotalutilizatoriinaltaU" localSheetId="3">'Anexa 3'!#REF!</definedName>
    <definedName name="NrtotalutilizatoriinaltaU" localSheetId="9">'Saifi&amp;Saidi'!#REF!</definedName>
    <definedName name="NrtotalutilizatoriinaltaU">#REF!</definedName>
    <definedName name="Nrtotalutilizatorijoasa" localSheetId="1">'Anexa 1'!#REF!</definedName>
    <definedName name="Nrtotalutilizatorijoasa" localSheetId="2">'Anexa 2'!#REF!</definedName>
    <definedName name="Nrtotalutilizatorijoasa" localSheetId="3">'Anexa 3'!#REF!</definedName>
    <definedName name="Nrtotalutilizatorijoasa" localSheetId="9">'Saifi&amp;Saidi'!#REF!</definedName>
    <definedName name="Nrtotalutilizatorijoasa">#REF!</definedName>
    <definedName name="Nrtotalutilizatorijoasar" localSheetId="1">'Anexa 1'!#REF!</definedName>
    <definedName name="Nrtotalutilizatorijoasar" localSheetId="2">'Anexa 2'!#REF!</definedName>
    <definedName name="Nrtotalutilizatorijoasar" localSheetId="3">'Anexa 3'!#REF!</definedName>
    <definedName name="Nrtotalutilizatorijoasar" localSheetId="9">'Saifi&amp;Saidi'!#REF!</definedName>
    <definedName name="Nrtotalutilizatorijoasar">#REF!</definedName>
    <definedName name="NrtotalutilizatorijtU" localSheetId="1">'Anexa 1'!#REF!</definedName>
    <definedName name="NrtotalutilizatorijtU" localSheetId="2">'Anexa 2'!#REF!</definedName>
    <definedName name="NrtotalutilizatorijtU" localSheetId="3">'Anexa 3'!#REF!</definedName>
    <definedName name="NrtotalutilizatorijtU" localSheetId="9">'Saifi&amp;Saidi'!#REF!</definedName>
    <definedName name="NrtotalutilizatorijtU">#REF!</definedName>
    <definedName name="nrtotalutilizatorimedie" localSheetId="1">'Anexa 1'!#REF!</definedName>
    <definedName name="nrtotalutilizatorimedie" localSheetId="2">'Anexa 2'!#REF!</definedName>
    <definedName name="nrtotalutilizatorimedie" localSheetId="3">'Anexa 3'!#REF!</definedName>
    <definedName name="nrtotalutilizatorimedie" localSheetId="9">'Saifi&amp;Saidi'!#REF!</definedName>
    <definedName name="nrtotalutilizatorimedie">#REF!</definedName>
    <definedName name="nrtotalutilizatorimedier" localSheetId="1">'Anexa 1'!#REF!</definedName>
    <definedName name="nrtotalutilizatorimedier" localSheetId="2">'Anexa 2'!#REF!</definedName>
    <definedName name="nrtotalutilizatorimedier" localSheetId="3">'Anexa 3'!#REF!</definedName>
    <definedName name="nrtotalutilizatorimedier" localSheetId="9">'Saifi&amp;Saidi'!#REF!</definedName>
    <definedName name="nrtotalutilizatorimedier">#REF!</definedName>
    <definedName name="NrtotalutilizatoriMTU" localSheetId="1">'Anexa 1'!#REF!</definedName>
    <definedName name="NrtotalutilizatoriMTU" localSheetId="2">'Anexa 2'!#REF!</definedName>
    <definedName name="NrtotalutilizatoriMTU" localSheetId="3">'Anexa 3'!#REF!</definedName>
    <definedName name="NrtotalutilizatoriMTU" localSheetId="9">'Saifi&amp;Saidi'!#REF!</definedName>
    <definedName name="NrtotalutilizatoriMTU">#REF!</definedName>
    <definedName name="nrulilizclujmtU" localSheetId="2">#REF!</definedName>
    <definedName name="nrulilizclujmtU" localSheetId="6">#REF!</definedName>
    <definedName name="nrulilizclujmtU" localSheetId="9">#REF!</definedName>
    <definedName name="nrulilizclujmtU">#REF!</definedName>
    <definedName name="nrutilizbaiamitR" localSheetId="2">#REF!</definedName>
    <definedName name="nrutilizbaiamitR" localSheetId="6">#REF!</definedName>
    <definedName name="nrutilizbaiamitR" localSheetId="9">#REF!</definedName>
    <definedName name="nrutilizbaiamitR">#REF!</definedName>
    <definedName name="nrutilizbaiamitU" localSheetId="2">#REF!</definedName>
    <definedName name="nrutilizbaiamitU" localSheetId="6">#REF!</definedName>
    <definedName name="nrutilizbaiamitU" localSheetId="9">#REF!</definedName>
    <definedName name="nrutilizbaiamitU">#REF!</definedName>
    <definedName name="nrutilizbaiamjtR" localSheetId="2">#REF!</definedName>
    <definedName name="nrutilizbaiamjtR" localSheetId="6">#REF!</definedName>
    <definedName name="nrutilizbaiamjtR" localSheetId="9">#REF!</definedName>
    <definedName name="nrutilizbaiamjtR">#REF!</definedName>
    <definedName name="nrutilizbaiamjtU" localSheetId="2">#REF!</definedName>
    <definedName name="nrutilizbaiamjtU" localSheetId="6">#REF!</definedName>
    <definedName name="nrutilizbaiamjtU" localSheetId="9">#REF!</definedName>
    <definedName name="nrutilizbaiamjtU">#REF!</definedName>
    <definedName name="nrutilizbaiammtR" localSheetId="2">#REF!</definedName>
    <definedName name="nrutilizbaiammtR" localSheetId="6">#REF!</definedName>
    <definedName name="nrutilizbaiammtR" localSheetId="9">#REF!</definedName>
    <definedName name="nrutilizbaiammtR">#REF!</definedName>
    <definedName name="nrutilizbaiammtU" localSheetId="2">#REF!</definedName>
    <definedName name="nrutilizbaiammtU" localSheetId="6">#REF!</definedName>
    <definedName name="nrutilizbaiammtU" localSheetId="9">#REF!</definedName>
    <definedName name="nrutilizbaiammtU">#REF!</definedName>
    <definedName name="nrutilizBisitR" localSheetId="2">#REF!</definedName>
    <definedName name="nrutilizBisitR" localSheetId="6">#REF!</definedName>
    <definedName name="nrutilizBisitR" localSheetId="9">#REF!</definedName>
    <definedName name="nrutilizBisitR">#REF!</definedName>
    <definedName name="nrutilizBisitU" localSheetId="2">#REF!</definedName>
    <definedName name="nrutilizBisitU" localSheetId="6">#REF!</definedName>
    <definedName name="nrutilizBisitU" localSheetId="9">#REF!</definedName>
    <definedName name="nrutilizBisitU">#REF!</definedName>
    <definedName name="nrutilizBisjtR" localSheetId="2">#REF!</definedName>
    <definedName name="nrutilizBisjtR" localSheetId="6">#REF!</definedName>
    <definedName name="nrutilizBisjtR" localSheetId="9">#REF!</definedName>
    <definedName name="nrutilizBisjtR">#REF!</definedName>
    <definedName name="nrutilizBisjtU" localSheetId="2">#REF!</definedName>
    <definedName name="nrutilizBisjtU" localSheetId="6">#REF!</definedName>
    <definedName name="nrutilizBisjtU" localSheetId="9">#REF!</definedName>
    <definedName name="nrutilizBisjtU">#REF!</definedName>
    <definedName name="nrutilizBismtR" localSheetId="2">#REF!</definedName>
    <definedName name="nrutilizBismtR" localSheetId="6">#REF!</definedName>
    <definedName name="nrutilizBismtR" localSheetId="9">#REF!</definedName>
    <definedName name="nrutilizBismtR">#REF!</definedName>
    <definedName name="nrutilizBismtU" localSheetId="2">#REF!</definedName>
    <definedName name="nrutilizBismtU" localSheetId="6">#REF!</definedName>
    <definedName name="nrutilizBismtU" localSheetId="9">#REF!</definedName>
    <definedName name="nrutilizBismtU">#REF!</definedName>
    <definedName name="nrutilizclujitR" localSheetId="2">#REF!</definedName>
    <definedName name="nrutilizclujitR" localSheetId="6">#REF!</definedName>
    <definedName name="nrutilizclujitR" localSheetId="9">#REF!</definedName>
    <definedName name="nrutilizclujitR">#REF!</definedName>
    <definedName name="nrutilizclujitU" localSheetId="2">#REF!</definedName>
    <definedName name="nrutilizclujitU" localSheetId="6">#REF!</definedName>
    <definedName name="nrutilizclujitU" localSheetId="9">#REF!</definedName>
    <definedName name="nrutilizclujitU">#REF!</definedName>
    <definedName name="nrutilizclujjtR" localSheetId="2">#REF!</definedName>
    <definedName name="nrutilizclujjtR" localSheetId="6">#REF!</definedName>
    <definedName name="nrutilizclujjtR" localSheetId="9">#REF!</definedName>
    <definedName name="nrutilizclujjtR">#REF!</definedName>
    <definedName name="nrutilizclujjtU" localSheetId="2">#REF!</definedName>
    <definedName name="nrutilizclujjtU" localSheetId="6">#REF!</definedName>
    <definedName name="nrutilizclujjtU" localSheetId="9">#REF!</definedName>
    <definedName name="nrutilizclujjtU">#REF!</definedName>
    <definedName name="nrutilizclujmtR" localSheetId="2">#REF!</definedName>
    <definedName name="nrutilizclujmtR" localSheetId="6">#REF!</definedName>
    <definedName name="nrutilizclujmtR" localSheetId="9">#REF!</definedName>
    <definedName name="nrutilizclujmtR">#REF!</definedName>
    <definedName name="nrutilizoradeaitR" localSheetId="2">#REF!</definedName>
    <definedName name="nrutilizoradeaitR" localSheetId="6">#REF!</definedName>
    <definedName name="nrutilizoradeaitR" localSheetId="9">#REF!</definedName>
    <definedName name="nrutilizoradeaitR">#REF!</definedName>
    <definedName name="nrutilizoradeaitU" localSheetId="2">#REF!</definedName>
    <definedName name="nrutilizoradeaitU" localSheetId="6">#REF!</definedName>
    <definedName name="nrutilizoradeaitU" localSheetId="9">#REF!</definedName>
    <definedName name="nrutilizoradeaitU">#REF!</definedName>
    <definedName name="nrutilizoradeajtR" localSheetId="2">#REF!</definedName>
    <definedName name="nrutilizoradeajtR" localSheetId="6">#REF!</definedName>
    <definedName name="nrutilizoradeajtR" localSheetId="9">#REF!</definedName>
    <definedName name="nrutilizoradeajtR">#REF!</definedName>
    <definedName name="nrutilizoradeajtU" localSheetId="2">#REF!</definedName>
    <definedName name="nrutilizoradeajtU" localSheetId="6">#REF!</definedName>
    <definedName name="nrutilizoradeajtU" localSheetId="9">#REF!</definedName>
    <definedName name="nrutilizoradeajtU">#REF!</definedName>
    <definedName name="nrutilizoradeamtR" localSheetId="2">#REF!</definedName>
    <definedName name="nrutilizoradeamtR" localSheetId="6">#REF!</definedName>
    <definedName name="nrutilizoradeamtR" localSheetId="9">#REF!</definedName>
    <definedName name="nrutilizoradeamtR">#REF!</definedName>
    <definedName name="nrutilizoradeamtU" localSheetId="2">#REF!</definedName>
    <definedName name="nrutilizoradeamtU" localSheetId="6">#REF!</definedName>
    <definedName name="nrutilizoradeamtU" localSheetId="9">#REF!</definedName>
    <definedName name="nrutilizoradeamtU">#REF!</definedName>
    <definedName name="nrutilizSMitR" localSheetId="2">#REF!</definedName>
    <definedName name="nrutilizSMitR" localSheetId="6">#REF!</definedName>
    <definedName name="nrutilizSMitR" localSheetId="9">#REF!</definedName>
    <definedName name="nrutilizSMitR">#REF!</definedName>
    <definedName name="nrutilizSMitU" localSheetId="2">#REF!</definedName>
    <definedName name="nrutilizSMitU" localSheetId="6">#REF!</definedName>
    <definedName name="nrutilizSMitU" localSheetId="9">#REF!</definedName>
    <definedName name="nrutilizSMitU">#REF!</definedName>
    <definedName name="nrutilizSMjtR" localSheetId="2">#REF!</definedName>
    <definedName name="nrutilizSMjtR" localSheetId="6">#REF!</definedName>
    <definedName name="nrutilizSMjtR" localSheetId="9">#REF!</definedName>
    <definedName name="nrutilizSMjtR">#REF!</definedName>
    <definedName name="nrutilizSMjtU" localSheetId="2">#REF!</definedName>
    <definedName name="nrutilizSMjtU" localSheetId="6">#REF!</definedName>
    <definedName name="nrutilizSMjtU" localSheetId="9">#REF!</definedName>
    <definedName name="nrutilizSMjtU">#REF!</definedName>
    <definedName name="nrutilizSMmtR" localSheetId="2">#REF!</definedName>
    <definedName name="nrutilizSMmtR" localSheetId="6">#REF!</definedName>
    <definedName name="nrutilizSMmtR" localSheetId="9">#REF!</definedName>
    <definedName name="nrutilizSMmtR">#REF!</definedName>
    <definedName name="nrutilizSMmtU" localSheetId="2">#REF!</definedName>
    <definedName name="nrutilizSMmtU" localSheetId="6">#REF!</definedName>
    <definedName name="nrutilizSMmtU" localSheetId="9">#REF!</definedName>
    <definedName name="nrutilizSMmtU">#REF!</definedName>
    <definedName name="nrutilizZalauitR" localSheetId="2">#REF!</definedName>
    <definedName name="nrutilizZalauitR" localSheetId="6">#REF!</definedName>
    <definedName name="nrutilizZalauitR" localSheetId="9">#REF!</definedName>
    <definedName name="nrutilizZalauitR">#REF!</definedName>
    <definedName name="nrutilizZalauitU" localSheetId="2">#REF!</definedName>
    <definedName name="nrutilizZalauitU" localSheetId="6">#REF!</definedName>
    <definedName name="nrutilizZalauitU" localSheetId="9">#REF!</definedName>
    <definedName name="nrutilizZalauitU">#REF!</definedName>
    <definedName name="nrutilizZalaujtR" localSheetId="2">#REF!</definedName>
    <definedName name="nrutilizZalaujtR" localSheetId="6">#REF!</definedName>
    <definedName name="nrutilizZalaujtR" localSheetId="9">#REF!</definedName>
    <definedName name="nrutilizZalaujtR">#REF!</definedName>
    <definedName name="nrutilizZalaujtU" localSheetId="2">#REF!</definedName>
    <definedName name="nrutilizZalaujtU" localSheetId="6">#REF!</definedName>
    <definedName name="nrutilizZalaujtU" localSheetId="9">#REF!</definedName>
    <definedName name="nrutilizZalaujtU">#REF!</definedName>
    <definedName name="nrutilizZalaumtR" localSheetId="2">#REF!</definedName>
    <definedName name="nrutilizZalaumtR" localSheetId="6">#REF!</definedName>
    <definedName name="nrutilizZalaumtR" localSheetId="9">#REF!</definedName>
    <definedName name="nrutilizZalaumtR">#REF!</definedName>
    <definedName name="nrutilizZalaumtU" localSheetId="2">#REF!</definedName>
    <definedName name="nrutilizZalaumtU" localSheetId="6">#REF!</definedName>
    <definedName name="nrutilizZalaumtU" localSheetId="9">#REF!</definedName>
    <definedName name="nrutilizZalaumtU">#REF!</definedName>
    <definedName name="Oradea1R" localSheetId="9">#REF!</definedName>
    <definedName name="Oradea1R">#REF!</definedName>
    <definedName name="oradea1U" localSheetId="9">#REF!</definedName>
    <definedName name="oradea1U">#REF!</definedName>
    <definedName name="oradea2R" localSheetId="9">#REF!</definedName>
    <definedName name="oradea2R">#REF!</definedName>
    <definedName name="oradea2U" localSheetId="9">#REF!</definedName>
    <definedName name="oradea2U">#REF!</definedName>
    <definedName name="oradea3R" localSheetId="9">#REF!</definedName>
    <definedName name="oradea3R">#REF!</definedName>
    <definedName name="oradea3U" localSheetId="9">#REF!</definedName>
    <definedName name="oradea3U">#REF!</definedName>
    <definedName name="_xlnm.Print_Area" localSheetId="1">'Anexa 1'!$A$1:$Q$25</definedName>
    <definedName name="_xlnm.Print_Area" localSheetId="2">'Anexa 2'!$A$1:$K$84</definedName>
    <definedName name="_xlnm.Print_Area" localSheetId="3">'Anexa 3'!$A$1:$P$44</definedName>
    <definedName name="_xlnm.Print_Area" localSheetId="5">'Anexa 5'!$A$1:$I$98</definedName>
    <definedName name="_xlnm.Print_Area" localSheetId="9">'Saifi&amp;Saidi'!$A$1:$P$289</definedName>
    <definedName name="SatuM1R" localSheetId="9">#REF!</definedName>
    <definedName name="SatuM1R">#REF!</definedName>
    <definedName name="SatuM1U" localSheetId="9">#REF!</definedName>
    <definedName name="SatuM1U">#REF!</definedName>
    <definedName name="SatuM2R" localSheetId="9">#REF!</definedName>
    <definedName name="SatuM2R">#REF!</definedName>
    <definedName name="SatuM2U" localSheetId="9">#REF!</definedName>
    <definedName name="SatuM2U">#REF!</definedName>
    <definedName name="SatuM3R" localSheetId="9">#REF!</definedName>
    <definedName name="SatuM3R">#REF!</definedName>
    <definedName name="SatuM3U" localSheetId="9">#REF!</definedName>
    <definedName name="SatuM3U">#REF!</definedName>
    <definedName name="Zalau1R" localSheetId="9">#REF!</definedName>
    <definedName name="Zalau1R">#REF!</definedName>
    <definedName name="Zalau1U" localSheetId="9">#REF!</definedName>
    <definedName name="Zalau1U">#REF!</definedName>
    <definedName name="Zalau2R" localSheetId="9">#REF!</definedName>
    <definedName name="Zalau2R">#REF!</definedName>
    <definedName name="Zalau2U" localSheetId="9">#REF!</definedName>
    <definedName name="Zalau2U">#REF!</definedName>
    <definedName name="Zalau3R" localSheetId="9">#REF!</definedName>
    <definedName name="Zalau3R">#REF!</definedName>
    <definedName name="Zalau3U" localSheetId="9">#REF!</definedName>
    <definedName name="Zalau3U">#REF!</definedName>
  </definedNames>
  <calcPr calcId="162913"/>
</workbook>
</file>

<file path=xl/calcChain.xml><?xml version="1.0" encoding="utf-8"?>
<calcChain xmlns="http://schemas.openxmlformats.org/spreadsheetml/2006/main">
  <c r="P92" i="33" l="1"/>
  <c r="P93" i="33"/>
  <c r="P94" i="33"/>
  <c r="P95" i="33"/>
  <c r="P96" i="33"/>
  <c r="P97" i="33"/>
  <c r="P98" i="33"/>
  <c r="P99" i="33"/>
  <c r="P100" i="33"/>
  <c r="P101" i="33"/>
  <c r="P102" i="33"/>
  <c r="P103" i="33"/>
  <c r="P104" i="33"/>
  <c r="P105" i="33"/>
  <c r="P106" i="33"/>
  <c r="P107" i="33"/>
  <c r="P108" i="33"/>
  <c r="P109" i="33"/>
  <c r="P110" i="33"/>
  <c r="P111" i="33"/>
  <c r="P112" i="33"/>
  <c r="P113" i="33"/>
  <c r="P114" i="33"/>
  <c r="P115" i="33"/>
  <c r="P116" i="33"/>
  <c r="P117" i="33"/>
  <c r="P118" i="33"/>
  <c r="P119" i="33"/>
  <c r="P120" i="33"/>
  <c r="P121" i="33"/>
  <c r="P122" i="33"/>
  <c r="P123" i="33"/>
  <c r="P124" i="33"/>
  <c r="P125" i="33"/>
  <c r="P126" i="33"/>
  <c r="P127" i="33"/>
  <c r="P128" i="33"/>
  <c r="P129" i="33"/>
  <c r="P130" i="33"/>
  <c r="P131" i="33"/>
  <c r="P132" i="33"/>
  <c r="P133" i="33"/>
  <c r="P134" i="33"/>
  <c r="P135" i="33"/>
  <c r="P136" i="33"/>
  <c r="P137" i="33"/>
  <c r="P138" i="33"/>
  <c r="P139" i="33"/>
  <c r="P140" i="33"/>
  <c r="P141" i="33"/>
  <c r="P142" i="33"/>
  <c r="P143" i="33"/>
  <c r="P144" i="33"/>
  <c r="P145" i="33"/>
  <c r="P146" i="33"/>
  <c r="P147" i="33"/>
  <c r="P148" i="33"/>
  <c r="P149" i="33"/>
  <c r="P150" i="33"/>
  <c r="P151" i="33"/>
  <c r="P152" i="33"/>
  <c r="P153" i="33"/>
  <c r="P154" i="33"/>
  <c r="P155" i="33"/>
  <c r="P156" i="33"/>
  <c r="P157" i="33"/>
  <c r="P158" i="33"/>
  <c r="P159" i="33"/>
  <c r="P160" i="33"/>
  <c r="P161" i="33"/>
  <c r="P162" i="33"/>
  <c r="P163" i="33"/>
  <c r="P164" i="33"/>
  <c r="P165" i="33"/>
  <c r="P166" i="33"/>
  <c r="P167" i="33"/>
  <c r="P168" i="33"/>
  <c r="P169" i="33"/>
  <c r="P170" i="33"/>
  <c r="P171" i="33"/>
  <c r="P172" i="33"/>
  <c r="P173" i="33"/>
  <c r="P174" i="33"/>
  <c r="P175" i="33"/>
  <c r="P176" i="33"/>
  <c r="P177" i="33"/>
  <c r="P178" i="33"/>
  <c r="P179" i="33"/>
  <c r="P180" i="33"/>
  <c r="P181" i="33"/>
  <c r="P182" i="33"/>
  <c r="P73" i="33"/>
  <c r="P74" i="33"/>
  <c r="P75" i="33"/>
  <c r="P76" i="33"/>
  <c r="P77" i="33"/>
  <c r="P78" i="33"/>
  <c r="P79" i="33"/>
  <c r="P80" i="33"/>
  <c r="P81" i="33"/>
  <c r="P82" i="33"/>
  <c r="P83" i="33"/>
  <c r="P84" i="33"/>
  <c r="P85" i="33"/>
  <c r="P86" i="33"/>
  <c r="P87" i="33"/>
  <c r="P88" i="33"/>
  <c r="P89" i="33"/>
  <c r="P90" i="33"/>
  <c r="P91" i="33"/>
  <c r="P72" i="33"/>
  <c r="N92" i="33"/>
  <c r="N93" i="33"/>
  <c r="N94" i="33"/>
  <c r="N95" i="33"/>
  <c r="N96" i="33"/>
  <c r="N97" i="33"/>
  <c r="N98" i="33"/>
  <c r="N99" i="33"/>
  <c r="N100" i="33"/>
  <c r="N101" i="33"/>
  <c r="N102" i="33"/>
  <c r="N103" i="33"/>
  <c r="N104" i="33"/>
  <c r="N105" i="33"/>
  <c r="N106" i="33"/>
  <c r="N107" i="33"/>
  <c r="N108" i="33"/>
  <c r="N109" i="33"/>
  <c r="N110" i="33"/>
  <c r="N111" i="33"/>
  <c r="N112" i="33"/>
  <c r="N113" i="33"/>
  <c r="N114" i="33"/>
  <c r="N115" i="33"/>
  <c r="N116" i="33"/>
  <c r="N117" i="33"/>
  <c r="N118" i="33"/>
  <c r="N119" i="33"/>
  <c r="N120" i="33"/>
  <c r="N121" i="33"/>
  <c r="N122" i="33"/>
  <c r="N123" i="33"/>
  <c r="N124" i="33"/>
  <c r="N125" i="33"/>
  <c r="N126" i="33"/>
  <c r="N127" i="33"/>
  <c r="N128" i="33"/>
  <c r="N129" i="33"/>
  <c r="N130" i="33"/>
  <c r="N131" i="33"/>
  <c r="N132" i="33"/>
  <c r="N133" i="33"/>
  <c r="N134" i="33"/>
  <c r="N135" i="33"/>
  <c r="N136" i="33"/>
  <c r="N137" i="33"/>
  <c r="N138" i="33"/>
  <c r="N139" i="33"/>
  <c r="N140" i="33"/>
  <c r="N141" i="33"/>
  <c r="N142" i="33"/>
  <c r="N143" i="33"/>
  <c r="N144" i="33"/>
  <c r="N145" i="33"/>
  <c r="N146" i="33"/>
  <c r="N147" i="33"/>
  <c r="N148" i="33"/>
  <c r="N149" i="33"/>
  <c r="N150" i="33"/>
  <c r="N151" i="33"/>
  <c r="N152" i="33"/>
  <c r="N153" i="33"/>
  <c r="N154" i="33"/>
  <c r="N155" i="33"/>
  <c r="N156" i="33"/>
  <c r="N157" i="33"/>
  <c r="N158" i="33"/>
  <c r="N159" i="33"/>
  <c r="N160" i="33"/>
  <c r="N161" i="33"/>
  <c r="N162" i="33"/>
  <c r="N163" i="33"/>
  <c r="N164" i="33"/>
  <c r="N165" i="33"/>
  <c r="N166" i="33"/>
  <c r="N167" i="33"/>
  <c r="N168" i="33"/>
  <c r="N169" i="33"/>
  <c r="N170" i="33"/>
  <c r="N171" i="33"/>
  <c r="N172" i="33"/>
  <c r="N173" i="33"/>
  <c r="N174" i="33"/>
  <c r="N175" i="33"/>
  <c r="N176" i="33"/>
  <c r="N177" i="33"/>
  <c r="N178" i="33"/>
  <c r="N179" i="33"/>
  <c r="N180" i="33"/>
  <c r="N181" i="33"/>
  <c r="N182" i="33"/>
  <c r="N73" i="33"/>
  <c r="N74" i="33"/>
  <c r="N75" i="33"/>
  <c r="N76" i="33"/>
  <c r="N77" i="33"/>
  <c r="N78" i="33"/>
  <c r="N79" i="33"/>
  <c r="N80" i="33"/>
  <c r="N81" i="33"/>
  <c r="N82" i="33"/>
  <c r="N83" i="33"/>
  <c r="N84" i="33"/>
  <c r="N85" i="33"/>
  <c r="N86" i="33"/>
  <c r="N87" i="33"/>
  <c r="N88" i="33"/>
  <c r="N89" i="33"/>
  <c r="N90" i="33"/>
  <c r="N91" i="33"/>
  <c r="N72" i="33"/>
  <c r="L92" i="33"/>
  <c r="L93" i="33"/>
  <c r="L94" i="33"/>
  <c r="L95" i="33"/>
  <c r="L96" i="33"/>
  <c r="L97" i="33"/>
  <c r="L98" i="33"/>
  <c r="L99" i="33"/>
  <c r="L100" i="33"/>
  <c r="L101" i="33"/>
  <c r="L102" i="33"/>
  <c r="L103" i="33"/>
  <c r="L104" i="33"/>
  <c r="L105" i="33"/>
  <c r="L106" i="33"/>
  <c r="L107" i="33"/>
  <c r="L108" i="33"/>
  <c r="L109" i="33"/>
  <c r="L110" i="33"/>
  <c r="L111" i="33"/>
  <c r="L112" i="33"/>
  <c r="L113" i="33"/>
  <c r="L114" i="33"/>
  <c r="L115" i="33"/>
  <c r="L116" i="33"/>
  <c r="L117" i="33"/>
  <c r="L118" i="33"/>
  <c r="L119" i="33"/>
  <c r="L120" i="33"/>
  <c r="L121" i="33"/>
  <c r="L122" i="33"/>
  <c r="L123" i="33"/>
  <c r="L124" i="33"/>
  <c r="L125" i="33"/>
  <c r="L126" i="33"/>
  <c r="L127" i="33"/>
  <c r="L128" i="33"/>
  <c r="L129" i="33"/>
  <c r="L130" i="33"/>
  <c r="L131" i="33"/>
  <c r="L132" i="33"/>
  <c r="L133" i="33"/>
  <c r="L134" i="33"/>
  <c r="L135" i="33"/>
  <c r="L136" i="33"/>
  <c r="L137" i="33"/>
  <c r="L138" i="33"/>
  <c r="L139" i="33"/>
  <c r="L140" i="33"/>
  <c r="L141" i="33"/>
  <c r="L142" i="33"/>
  <c r="L143" i="33"/>
  <c r="L144" i="33"/>
  <c r="L145" i="33"/>
  <c r="L146" i="33"/>
  <c r="L147" i="33"/>
  <c r="L148" i="33"/>
  <c r="L149" i="33"/>
  <c r="L150" i="33"/>
  <c r="L151" i="33"/>
  <c r="L152" i="33"/>
  <c r="L153" i="33"/>
  <c r="L154" i="33"/>
  <c r="L155" i="33"/>
  <c r="L156" i="33"/>
  <c r="L157" i="33"/>
  <c r="L158" i="33"/>
  <c r="L159" i="33"/>
  <c r="L160" i="33"/>
  <c r="L161" i="33"/>
  <c r="L162" i="33"/>
  <c r="L163" i="33"/>
  <c r="L164" i="33"/>
  <c r="L165" i="33"/>
  <c r="L166" i="33"/>
  <c r="L167" i="33"/>
  <c r="L168" i="33"/>
  <c r="L169" i="33"/>
  <c r="L170" i="33"/>
  <c r="L171" i="33"/>
  <c r="L172" i="33"/>
  <c r="L173" i="33"/>
  <c r="L174" i="33"/>
  <c r="L175" i="33"/>
  <c r="L176" i="33"/>
  <c r="L177" i="33"/>
  <c r="L178" i="33"/>
  <c r="L179" i="33"/>
  <c r="L180" i="33"/>
  <c r="L181" i="33"/>
  <c r="L182" i="33"/>
  <c r="L73" i="33"/>
  <c r="L74" i="33"/>
  <c r="L75" i="33"/>
  <c r="L76" i="33"/>
  <c r="L77" i="33"/>
  <c r="L78" i="33"/>
  <c r="L79" i="33"/>
  <c r="L80" i="33"/>
  <c r="L81" i="33"/>
  <c r="L82" i="33"/>
  <c r="L83" i="33"/>
  <c r="L84" i="33"/>
  <c r="L85" i="33"/>
  <c r="L86" i="33"/>
  <c r="L87" i="33"/>
  <c r="L88" i="33"/>
  <c r="L89" i="33"/>
  <c r="L90" i="33"/>
  <c r="L91" i="33"/>
  <c r="L72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J106" i="33"/>
  <c r="J107" i="33"/>
  <c r="J108" i="33"/>
  <c r="J109" i="33"/>
  <c r="J110" i="33"/>
  <c r="J111" i="33"/>
  <c r="J112" i="33"/>
  <c r="J113" i="33"/>
  <c r="J114" i="33"/>
  <c r="J115" i="33"/>
  <c r="J116" i="33"/>
  <c r="J117" i="33"/>
  <c r="J118" i="33"/>
  <c r="J119" i="33"/>
  <c r="J120" i="33"/>
  <c r="J121" i="33"/>
  <c r="J122" i="33"/>
  <c r="J123" i="33"/>
  <c r="J124" i="33"/>
  <c r="J125" i="33"/>
  <c r="J126" i="33"/>
  <c r="J127" i="33"/>
  <c r="J128" i="33"/>
  <c r="J129" i="33"/>
  <c r="J130" i="33"/>
  <c r="J131" i="33"/>
  <c r="J132" i="33"/>
  <c r="J133" i="33"/>
  <c r="J134" i="33"/>
  <c r="J135" i="33"/>
  <c r="J136" i="33"/>
  <c r="J137" i="33"/>
  <c r="J138" i="33"/>
  <c r="J139" i="33"/>
  <c r="J140" i="33"/>
  <c r="J141" i="33"/>
  <c r="J142" i="33"/>
  <c r="J143" i="33"/>
  <c r="J144" i="33"/>
  <c r="J145" i="33"/>
  <c r="J146" i="33"/>
  <c r="J147" i="33"/>
  <c r="J148" i="33"/>
  <c r="J149" i="33"/>
  <c r="J150" i="33"/>
  <c r="J151" i="33"/>
  <c r="J152" i="33"/>
  <c r="J153" i="33"/>
  <c r="J154" i="33"/>
  <c r="J155" i="33"/>
  <c r="J156" i="33"/>
  <c r="J157" i="33"/>
  <c r="J158" i="33"/>
  <c r="J159" i="33"/>
  <c r="J160" i="33"/>
  <c r="J161" i="33"/>
  <c r="J162" i="33"/>
  <c r="J163" i="33"/>
  <c r="J164" i="33"/>
  <c r="J165" i="33"/>
  <c r="J166" i="33"/>
  <c r="J167" i="33"/>
  <c r="J168" i="33"/>
  <c r="J169" i="33"/>
  <c r="J170" i="33"/>
  <c r="J171" i="33"/>
  <c r="J172" i="33"/>
  <c r="J173" i="33"/>
  <c r="J174" i="33"/>
  <c r="J175" i="33"/>
  <c r="J176" i="33"/>
  <c r="J177" i="33"/>
  <c r="J178" i="33"/>
  <c r="J179" i="33"/>
  <c r="J180" i="33"/>
  <c r="J181" i="33"/>
  <c r="J18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J88" i="33"/>
  <c r="J89" i="33"/>
  <c r="J90" i="33"/>
  <c r="J91" i="33"/>
  <c r="J72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151" i="33"/>
  <c r="H152" i="33"/>
  <c r="H153" i="33"/>
  <c r="H154" i="33"/>
  <c r="H155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80" i="33"/>
  <c r="H81" i="33"/>
  <c r="H82" i="33"/>
  <c r="H83" i="33"/>
  <c r="H84" i="33"/>
  <c r="H85" i="33"/>
  <c r="H86" i="33"/>
  <c r="H87" i="33"/>
  <c r="H88" i="33"/>
  <c r="H89" i="33"/>
  <c r="H90" i="33"/>
  <c r="H73" i="33"/>
  <c r="H74" i="33"/>
  <c r="H75" i="33"/>
  <c r="H76" i="33"/>
  <c r="H77" i="33"/>
  <c r="H78" i="33"/>
  <c r="H79" i="33"/>
  <c r="H72" i="33"/>
  <c r="O90" i="33" l="1"/>
  <c r="O80" i="33"/>
  <c r="M90" i="33"/>
  <c r="M80" i="33"/>
  <c r="K90" i="33"/>
  <c r="K80" i="33"/>
  <c r="I90" i="33"/>
  <c r="I80" i="33"/>
  <c r="G90" i="33"/>
  <c r="G80" i="33"/>
  <c r="M78" i="33" l="1"/>
  <c r="O77" i="33"/>
  <c r="M77" i="33"/>
  <c r="K77" i="33"/>
  <c r="I77" i="33"/>
  <c r="G77" i="33"/>
  <c r="O76" i="33"/>
  <c r="M76" i="33"/>
  <c r="K76" i="33"/>
  <c r="I76" i="33"/>
  <c r="G76" i="33"/>
  <c r="O75" i="33"/>
  <c r="O82" i="33" s="1"/>
  <c r="M75" i="33"/>
  <c r="K75" i="33"/>
  <c r="I75" i="33"/>
  <c r="G75" i="33"/>
  <c r="G82" i="33" s="1"/>
  <c r="O74" i="33"/>
  <c r="M74" i="33"/>
  <c r="K74" i="33"/>
  <c r="I74" i="33"/>
  <c r="G74" i="33"/>
  <c r="O73" i="33"/>
  <c r="M73" i="33"/>
  <c r="K73" i="33"/>
  <c r="I73" i="33"/>
  <c r="G73" i="33"/>
  <c r="O72" i="33"/>
  <c r="M72" i="33"/>
  <c r="K72" i="33"/>
  <c r="I72" i="33"/>
  <c r="G72" i="33"/>
  <c r="O71" i="33"/>
  <c r="M71" i="33"/>
  <c r="K71" i="33"/>
  <c r="I71" i="33"/>
  <c r="G71" i="33"/>
  <c r="O70" i="33"/>
  <c r="M70" i="33"/>
  <c r="K70" i="33"/>
  <c r="I70" i="33"/>
  <c r="G70" i="33"/>
  <c r="O69" i="33"/>
  <c r="P69" i="33" s="1"/>
  <c r="M69" i="33"/>
  <c r="N69" i="33" s="1"/>
  <c r="K69" i="33"/>
  <c r="L69" i="33" s="1"/>
  <c r="I69" i="33"/>
  <c r="J69" i="33" s="1"/>
  <c r="G69" i="33"/>
  <c r="H69" i="33" s="1"/>
  <c r="O68" i="33"/>
  <c r="P68" i="33" s="1"/>
  <c r="M68" i="33"/>
  <c r="N68" i="33" s="1"/>
  <c r="K68" i="33"/>
  <c r="L68" i="33" s="1"/>
  <c r="I68" i="33"/>
  <c r="J68" i="33" s="1"/>
  <c r="G68" i="33"/>
  <c r="H68" i="33" s="1"/>
  <c r="O67" i="33"/>
  <c r="P67" i="33" s="1"/>
  <c r="O102" i="33" s="1"/>
  <c r="M67" i="33"/>
  <c r="N67" i="33" s="1"/>
  <c r="K67" i="33"/>
  <c r="L67" i="33" s="1"/>
  <c r="I67" i="33"/>
  <c r="J67" i="33" s="1"/>
  <c r="G67" i="33"/>
  <c r="H67" i="33" s="1"/>
  <c r="G102" i="33" s="1"/>
  <c r="O66" i="33"/>
  <c r="P66" i="33" s="1"/>
  <c r="M66" i="33"/>
  <c r="N66" i="33" s="1"/>
  <c r="K66" i="33"/>
  <c r="L66" i="33" s="1"/>
  <c r="I66" i="33"/>
  <c r="J66" i="33" s="1"/>
  <c r="G66" i="33"/>
  <c r="H66" i="33" s="1"/>
  <c r="O65" i="33"/>
  <c r="P65" i="33" s="1"/>
  <c r="M65" i="33"/>
  <c r="N65" i="33" s="1"/>
  <c r="K65" i="33"/>
  <c r="L65" i="33" s="1"/>
  <c r="I65" i="33"/>
  <c r="J65" i="33" s="1"/>
  <c r="G65" i="33"/>
  <c r="H65" i="33" s="1"/>
  <c r="O64" i="33"/>
  <c r="P64" i="33" s="1"/>
  <c r="M64" i="33"/>
  <c r="N64" i="33" s="1"/>
  <c r="K64" i="33"/>
  <c r="L64" i="33" s="1"/>
  <c r="I64" i="33"/>
  <c r="J64" i="33" s="1"/>
  <c r="G64" i="33"/>
  <c r="H64" i="33" s="1"/>
  <c r="O63" i="33"/>
  <c r="P63" i="33" s="1"/>
  <c r="M63" i="33"/>
  <c r="K63" i="33"/>
  <c r="I63" i="33"/>
  <c r="G63" i="33"/>
  <c r="H63" i="33" s="1"/>
  <c r="O62" i="33"/>
  <c r="M62" i="33"/>
  <c r="K62" i="33"/>
  <c r="I62" i="33"/>
  <c r="J62" i="33" s="1"/>
  <c r="G62" i="33"/>
  <c r="O61" i="33"/>
  <c r="M61" i="33"/>
  <c r="K61" i="33"/>
  <c r="L61" i="33" s="1"/>
  <c r="I61" i="33"/>
  <c r="G61" i="33"/>
  <c r="O60" i="33"/>
  <c r="M60" i="33"/>
  <c r="N60" i="33" s="1"/>
  <c r="K60" i="33"/>
  <c r="I60" i="33"/>
  <c r="G60" i="33"/>
  <c r="O59" i="33"/>
  <c r="P59" i="33" s="1"/>
  <c r="M59" i="33"/>
  <c r="K59" i="33"/>
  <c r="I59" i="33"/>
  <c r="G59" i="33"/>
  <c r="H59" i="33" s="1"/>
  <c r="O58" i="33"/>
  <c r="M58" i="33"/>
  <c r="K58" i="33"/>
  <c r="I58" i="33"/>
  <c r="J58" i="33" s="1"/>
  <c r="G58" i="33"/>
  <c r="O57" i="33"/>
  <c r="P57" i="33" s="1"/>
  <c r="M57" i="33"/>
  <c r="N57" i="33" s="1"/>
  <c r="K57" i="33"/>
  <c r="L57" i="33" s="1"/>
  <c r="I57" i="33"/>
  <c r="J57" i="33" s="1"/>
  <c r="G57" i="33"/>
  <c r="H57" i="33" s="1"/>
  <c r="O56" i="33"/>
  <c r="P56" i="33" s="1"/>
  <c r="M56" i="33"/>
  <c r="N56" i="33" s="1"/>
  <c r="K56" i="33"/>
  <c r="L56" i="33" s="1"/>
  <c r="I56" i="33"/>
  <c r="J56" i="33" s="1"/>
  <c r="G56" i="33"/>
  <c r="H56" i="33" s="1"/>
  <c r="O55" i="33"/>
  <c r="P55" i="33" s="1"/>
  <c r="M55" i="33"/>
  <c r="N55" i="33" s="1"/>
  <c r="K55" i="33"/>
  <c r="L55" i="33" s="1"/>
  <c r="I55" i="33"/>
  <c r="J55" i="33" s="1"/>
  <c r="G55" i="33"/>
  <c r="H55" i="33" s="1"/>
  <c r="O54" i="33"/>
  <c r="P54" i="33" s="1"/>
  <c r="M54" i="33"/>
  <c r="N54" i="33" s="1"/>
  <c r="K54" i="33"/>
  <c r="L54" i="33" s="1"/>
  <c r="I54" i="33"/>
  <c r="J54" i="33" s="1"/>
  <c r="G54" i="33"/>
  <c r="H54" i="33" s="1"/>
  <c r="O53" i="33"/>
  <c r="P53" i="33" s="1"/>
  <c r="M53" i="33"/>
  <c r="N53" i="33" s="1"/>
  <c r="K53" i="33"/>
  <c r="L53" i="33" s="1"/>
  <c r="I53" i="33"/>
  <c r="J53" i="33" s="1"/>
  <c r="G53" i="33"/>
  <c r="H53" i="33" s="1"/>
  <c r="O52" i="33"/>
  <c r="P52" i="33" s="1"/>
  <c r="M52" i="33"/>
  <c r="N52" i="33" s="1"/>
  <c r="K52" i="33"/>
  <c r="L52" i="33" s="1"/>
  <c r="I52" i="33"/>
  <c r="J52" i="33" s="1"/>
  <c r="G52" i="33"/>
  <c r="H52" i="33" s="1"/>
  <c r="O51" i="33"/>
  <c r="P51" i="33" s="1"/>
  <c r="M51" i="33"/>
  <c r="K51" i="33"/>
  <c r="I51" i="33"/>
  <c r="G51" i="33"/>
  <c r="H51" i="33" s="1"/>
  <c r="O50" i="33"/>
  <c r="M50" i="33"/>
  <c r="K50" i="33"/>
  <c r="I50" i="33"/>
  <c r="J50" i="33" s="1"/>
  <c r="G50" i="33"/>
  <c r="O49" i="33"/>
  <c r="M49" i="33"/>
  <c r="K49" i="33"/>
  <c r="L49" i="33" s="1"/>
  <c r="I49" i="33"/>
  <c r="G49" i="33"/>
  <c r="O48" i="33"/>
  <c r="M48" i="33"/>
  <c r="N48" i="33" s="1"/>
  <c r="K48" i="33"/>
  <c r="I48" i="33"/>
  <c r="G48" i="33"/>
  <c r="O47" i="33"/>
  <c r="P47" i="33" s="1"/>
  <c r="M47" i="33"/>
  <c r="K47" i="33"/>
  <c r="I47" i="33"/>
  <c r="G47" i="33"/>
  <c r="H47" i="33" s="1"/>
  <c r="O46" i="33"/>
  <c r="M46" i="33"/>
  <c r="K46" i="33"/>
  <c r="I46" i="33"/>
  <c r="J46" i="33" s="1"/>
  <c r="G46" i="33"/>
  <c r="O45" i="33"/>
  <c r="P45" i="33" s="1"/>
  <c r="M45" i="33"/>
  <c r="N45" i="33" s="1"/>
  <c r="K45" i="33"/>
  <c r="L45" i="33" s="1"/>
  <c r="I45" i="33"/>
  <c r="J45" i="33" s="1"/>
  <c r="G45" i="33"/>
  <c r="H45" i="33" s="1"/>
  <c r="O44" i="33"/>
  <c r="P44" i="33" s="1"/>
  <c r="M44" i="33"/>
  <c r="N44" i="33" s="1"/>
  <c r="K44" i="33"/>
  <c r="L44" i="33" s="1"/>
  <c r="I44" i="33"/>
  <c r="J44" i="33" s="1"/>
  <c r="G44" i="33"/>
  <c r="H44" i="33" s="1"/>
  <c r="O43" i="33"/>
  <c r="P43" i="33" s="1"/>
  <c r="M43" i="33"/>
  <c r="N43" i="33" s="1"/>
  <c r="K43" i="33"/>
  <c r="L43" i="33" s="1"/>
  <c r="I43" i="33"/>
  <c r="J43" i="33" s="1"/>
  <c r="G43" i="33"/>
  <c r="H43" i="33" s="1"/>
  <c r="O42" i="33"/>
  <c r="P42" i="33" s="1"/>
  <c r="M42" i="33"/>
  <c r="N42" i="33" s="1"/>
  <c r="K42" i="33"/>
  <c r="L42" i="33" s="1"/>
  <c r="I42" i="33"/>
  <c r="J42" i="33" s="1"/>
  <c r="G42" i="33"/>
  <c r="H42" i="33" s="1"/>
  <c r="O41" i="33"/>
  <c r="P41" i="33" s="1"/>
  <c r="M41" i="33"/>
  <c r="N41" i="33" s="1"/>
  <c r="K41" i="33"/>
  <c r="L41" i="33" s="1"/>
  <c r="I41" i="33"/>
  <c r="J41" i="33" s="1"/>
  <c r="G41" i="33"/>
  <c r="H41" i="33" s="1"/>
  <c r="O40" i="33"/>
  <c r="P40" i="33" s="1"/>
  <c r="M40" i="33"/>
  <c r="N40" i="33" s="1"/>
  <c r="K40" i="33"/>
  <c r="L40" i="33" s="1"/>
  <c r="I40" i="33"/>
  <c r="J40" i="33" s="1"/>
  <c r="G40" i="33"/>
  <c r="H40" i="33" s="1"/>
  <c r="O39" i="33"/>
  <c r="P39" i="33" s="1"/>
  <c r="M39" i="33"/>
  <c r="K39" i="33"/>
  <c r="I39" i="33"/>
  <c r="G39" i="33"/>
  <c r="H39" i="33" s="1"/>
  <c r="O38" i="33"/>
  <c r="M38" i="33"/>
  <c r="K38" i="33"/>
  <c r="I38" i="33"/>
  <c r="J38" i="33" s="1"/>
  <c r="G38" i="33"/>
  <c r="O37" i="33"/>
  <c r="M37" i="33"/>
  <c r="K37" i="33"/>
  <c r="L37" i="33" s="1"/>
  <c r="I37" i="33"/>
  <c r="G37" i="33"/>
  <c r="O36" i="33"/>
  <c r="M36" i="33"/>
  <c r="N36" i="33" s="1"/>
  <c r="K36" i="33"/>
  <c r="I36" i="33"/>
  <c r="G36" i="33"/>
  <c r="O35" i="33"/>
  <c r="P35" i="33" s="1"/>
  <c r="M35" i="33"/>
  <c r="K35" i="33"/>
  <c r="I35" i="33"/>
  <c r="G35" i="33"/>
  <c r="H35" i="33" s="1"/>
  <c r="O34" i="33"/>
  <c r="M34" i="33"/>
  <c r="K34" i="33"/>
  <c r="I34" i="33"/>
  <c r="J34" i="33" s="1"/>
  <c r="G34" i="33"/>
  <c r="O33" i="33"/>
  <c r="P33" i="33" s="1"/>
  <c r="M33" i="33"/>
  <c r="N33" i="33" s="1"/>
  <c r="K33" i="33"/>
  <c r="L33" i="33" s="1"/>
  <c r="I33" i="33"/>
  <c r="J33" i="33" s="1"/>
  <c r="G33" i="33"/>
  <c r="H33" i="33" s="1"/>
  <c r="O32" i="33"/>
  <c r="P32" i="33" s="1"/>
  <c r="M32" i="33"/>
  <c r="N32" i="33" s="1"/>
  <c r="K32" i="33"/>
  <c r="L32" i="33" s="1"/>
  <c r="I32" i="33"/>
  <c r="J32" i="33" s="1"/>
  <c r="G32" i="33"/>
  <c r="H32" i="33" s="1"/>
  <c r="O31" i="33"/>
  <c r="P31" i="33" s="1"/>
  <c r="M31" i="33"/>
  <c r="N31" i="33" s="1"/>
  <c r="K31" i="33"/>
  <c r="L31" i="33" s="1"/>
  <c r="I31" i="33"/>
  <c r="J31" i="33" s="1"/>
  <c r="G31" i="33"/>
  <c r="H31" i="33" s="1"/>
  <c r="O30" i="33"/>
  <c r="P30" i="33" s="1"/>
  <c r="M30" i="33"/>
  <c r="N30" i="33" s="1"/>
  <c r="K30" i="33"/>
  <c r="L30" i="33" s="1"/>
  <c r="I30" i="33"/>
  <c r="J30" i="33" s="1"/>
  <c r="G30" i="33"/>
  <c r="H30" i="33" s="1"/>
  <c r="O29" i="33"/>
  <c r="P29" i="33" s="1"/>
  <c r="M29" i="33"/>
  <c r="N29" i="33" s="1"/>
  <c r="K29" i="33"/>
  <c r="L29" i="33" s="1"/>
  <c r="I29" i="33"/>
  <c r="J29" i="33" s="1"/>
  <c r="G29" i="33"/>
  <c r="H29" i="33" s="1"/>
  <c r="O28" i="33"/>
  <c r="P28" i="33" s="1"/>
  <c r="M28" i="33"/>
  <c r="N28" i="33" s="1"/>
  <c r="K28" i="33"/>
  <c r="L28" i="33" s="1"/>
  <c r="I28" i="33"/>
  <c r="J28" i="33" s="1"/>
  <c r="G28" i="33"/>
  <c r="H28" i="33" s="1"/>
  <c r="O27" i="33"/>
  <c r="P27" i="33" s="1"/>
  <c r="M27" i="33"/>
  <c r="K27" i="33"/>
  <c r="I27" i="33"/>
  <c r="G27" i="33"/>
  <c r="H27" i="33" s="1"/>
  <c r="O26" i="33"/>
  <c r="M26" i="33"/>
  <c r="K26" i="33"/>
  <c r="I26" i="33"/>
  <c r="J26" i="33" s="1"/>
  <c r="G26" i="33"/>
  <c r="O25" i="33"/>
  <c r="M25" i="33"/>
  <c r="K25" i="33"/>
  <c r="L25" i="33" s="1"/>
  <c r="I25" i="33"/>
  <c r="G25" i="33"/>
  <c r="O24" i="33"/>
  <c r="M24" i="33"/>
  <c r="N24" i="33" s="1"/>
  <c r="K24" i="33"/>
  <c r="I24" i="33"/>
  <c r="G24" i="33"/>
  <c r="O23" i="33"/>
  <c r="P23" i="33" s="1"/>
  <c r="M23" i="33"/>
  <c r="K23" i="33"/>
  <c r="I23" i="33"/>
  <c r="G23" i="33"/>
  <c r="H23" i="33" s="1"/>
  <c r="O22" i="33"/>
  <c r="M22" i="33"/>
  <c r="K22" i="33"/>
  <c r="I22" i="33"/>
  <c r="J22" i="33" s="1"/>
  <c r="G22" i="33"/>
  <c r="O21" i="33"/>
  <c r="P21" i="33" s="1"/>
  <c r="M21" i="33"/>
  <c r="N21" i="33" s="1"/>
  <c r="K21" i="33"/>
  <c r="L21" i="33" s="1"/>
  <c r="I21" i="33"/>
  <c r="J21" i="33" s="1"/>
  <c r="G21" i="33"/>
  <c r="H21" i="33" s="1"/>
  <c r="O20" i="33"/>
  <c r="P20" i="33" s="1"/>
  <c r="M20" i="33"/>
  <c r="N20" i="33" s="1"/>
  <c r="K20" i="33"/>
  <c r="L20" i="33" s="1"/>
  <c r="I20" i="33"/>
  <c r="J20" i="33" s="1"/>
  <c r="G20" i="33"/>
  <c r="H20" i="33" s="1"/>
  <c r="O19" i="33"/>
  <c r="P19" i="33" s="1"/>
  <c r="M19" i="33"/>
  <c r="N19" i="33" s="1"/>
  <c r="K19" i="33"/>
  <c r="L19" i="33" s="1"/>
  <c r="I19" i="33"/>
  <c r="J19" i="33" s="1"/>
  <c r="G19" i="33"/>
  <c r="H19" i="33" s="1"/>
  <c r="O18" i="33"/>
  <c r="P18" i="33" s="1"/>
  <c r="M18" i="33"/>
  <c r="N18" i="33" s="1"/>
  <c r="K18" i="33"/>
  <c r="L18" i="33" s="1"/>
  <c r="I18" i="33"/>
  <c r="J18" i="33" s="1"/>
  <c r="G18" i="33"/>
  <c r="H18" i="33" s="1"/>
  <c r="O17" i="33"/>
  <c r="P17" i="33" s="1"/>
  <c r="M17" i="33"/>
  <c r="N17" i="33" s="1"/>
  <c r="K17" i="33"/>
  <c r="L17" i="33" s="1"/>
  <c r="I17" i="33"/>
  <c r="J17" i="33" s="1"/>
  <c r="G17" i="33"/>
  <c r="H17" i="33" s="1"/>
  <c r="O16" i="33"/>
  <c r="P16" i="33" s="1"/>
  <c r="M16" i="33"/>
  <c r="N16" i="33" s="1"/>
  <c r="K16" i="33"/>
  <c r="L16" i="33" s="1"/>
  <c r="I16" i="33"/>
  <c r="J16" i="33" s="1"/>
  <c r="G16" i="33"/>
  <c r="H16" i="33" s="1"/>
  <c r="K85" i="33" l="1"/>
  <c r="I86" i="33"/>
  <c r="L22" i="33"/>
  <c r="J23" i="33"/>
  <c r="I131" i="33" s="1"/>
  <c r="H24" i="33"/>
  <c r="P24" i="33"/>
  <c r="N25" i="33"/>
  <c r="L26" i="33"/>
  <c r="K134" i="33" s="1"/>
  <c r="J27" i="33"/>
  <c r="I135" i="33" s="1"/>
  <c r="L34" i="33"/>
  <c r="J35" i="33"/>
  <c r="H36" i="33"/>
  <c r="P36" i="33"/>
  <c r="O132" i="33" s="1"/>
  <c r="N37" i="33"/>
  <c r="L38" i="33"/>
  <c r="J39" i="33"/>
  <c r="L46" i="33"/>
  <c r="K140" i="33" s="1"/>
  <c r="J47" i="33"/>
  <c r="H48" i="33"/>
  <c r="P48" i="33"/>
  <c r="O142" i="33" s="1"/>
  <c r="N49" i="33"/>
  <c r="M143" i="33" s="1"/>
  <c r="L50" i="33"/>
  <c r="J51" i="33"/>
  <c r="L58" i="33"/>
  <c r="J59" i="33"/>
  <c r="I141" i="33" s="1"/>
  <c r="H60" i="33"/>
  <c r="P60" i="33"/>
  <c r="N61" i="33"/>
  <c r="M110" i="33" s="1"/>
  <c r="L62" i="33"/>
  <c r="K144" i="33" s="1"/>
  <c r="J63" i="33"/>
  <c r="I82" i="33"/>
  <c r="I177" i="33" s="1"/>
  <c r="M85" i="33"/>
  <c r="K86" i="33"/>
  <c r="I134" i="33"/>
  <c r="G135" i="33"/>
  <c r="O135" i="33"/>
  <c r="N22" i="33"/>
  <c r="L23" i="33"/>
  <c r="J24" i="33"/>
  <c r="H25" i="33"/>
  <c r="P25" i="33"/>
  <c r="O133" i="33" s="1"/>
  <c r="N26" i="33"/>
  <c r="L27" i="33"/>
  <c r="N34" i="33"/>
  <c r="L35" i="33"/>
  <c r="J36" i="33"/>
  <c r="H37" i="33"/>
  <c r="P37" i="33"/>
  <c r="N38" i="33"/>
  <c r="L39" i="33"/>
  <c r="K173" i="33" s="1"/>
  <c r="I144" i="33"/>
  <c r="G145" i="33"/>
  <c r="O145" i="33"/>
  <c r="N46" i="33"/>
  <c r="L47" i="33"/>
  <c r="J48" i="33"/>
  <c r="H49" i="33"/>
  <c r="G94" i="33" s="1"/>
  <c r="P49" i="33"/>
  <c r="N50" i="33"/>
  <c r="L51" i="33"/>
  <c r="N58" i="33"/>
  <c r="L59" i="33"/>
  <c r="J60" i="33"/>
  <c r="H61" i="33"/>
  <c r="P61" i="33"/>
  <c r="N62" i="33"/>
  <c r="L63" i="33"/>
  <c r="G85" i="33"/>
  <c r="O85" i="33"/>
  <c r="O138" i="33" s="1"/>
  <c r="M86" i="33"/>
  <c r="K82" i="33"/>
  <c r="H22" i="33"/>
  <c r="G130" i="33" s="1"/>
  <c r="P22" i="33"/>
  <c r="N23" i="33"/>
  <c r="L24" i="33"/>
  <c r="J25" i="33"/>
  <c r="H26" i="33"/>
  <c r="G134" i="33" s="1"/>
  <c r="P26" i="33"/>
  <c r="N27" i="33"/>
  <c r="H34" i="33"/>
  <c r="P34" i="33"/>
  <c r="N35" i="33"/>
  <c r="M131" i="33" s="1"/>
  <c r="L36" i="33"/>
  <c r="J37" i="33"/>
  <c r="H38" i="33"/>
  <c r="P38" i="33"/>
  <c r="N39" i="33"/>
  <c r="H46" i="33"/>
  <c r="G140" i="33" s="1"/>
  <c r="P46" i="33"/>
  <c r="N47" i="33"/>
  <c r="L48" i="33"/>
  <c r="J49" i="33"/>
  <c r="H50" i="33"/>
  <c r="P50" i="33"/>
  <c r="O151" i="33" s="1"/>
  <c r="N51" i="33"/>
  <c r="H58" i="33"/>
  <c r="P58" i="33"/>
  <c r="N59" i="33"/>
  <c r="L60" i="33"/>
  <c r="J61" i="33"/>
  <c r="H62" i="33"/>
  <c r="G110" i="33" s="1"/>
  <c r="P62" i="33"/>
  <c r="N63" i="33"/>
  <c r="I85" i="33"/>
  <c r="G86" i="33"/>
  <c r="G149" i="33" s="1"/>
  <c r="O86" i="33"/>
  <c r="M82" i="33"/>
  <c r="O170" i="33"/>
  <c r="O177" i="33"/>
  <c r="M84" i="33"/>
  <c r="M81" i="33"/>
  <c r="M79" i="33"/>
  <c r="I170" i="33"/>
  <c r="I143" i="33"/>
  <c r="I145" i="33"/>
  <c r="O84" i="33"/>
  <c r="O81" i="33"/>
  <c r="O88" i="33" s="1"/>
  <c r="O122" i="33" s="1"/>
  <c r="O79" i="33"/>
  <c r="I130" i="33"/>
  <c r="O131" i="33"/>
  <c r="M132" i="33"/>
  <c r="K133" i="33"/>
  <c r="I140" i="33"/>
  <c r="O141" i="33"/>
  <c r="M142" i="33"/>
  <c r="M152" i="33"/>
  <c r="K143" i="33"/>
  <c r="I81" i="33"/>
  <c r="I84" i="33"/>
  <c r="I150" i="33" s="1"/>
  <c r="I79" i="33"/>
  <c r="K130" i="33"/>
  <c r="I148" i="33"/>
  <c r="O129" i="33"/>
  <c r="M133" i="33"/>
  <c r="O152" i="33"/>
  <c r="O144" i="33"/>
  <c r="K84" i="33"/>
  <c r="K127" i="33" s="1"/>
  <c r="K81" i="33"/>
  <c r="K79" i="33"/>
  <c r="G143" i="33"/>
  <c r="G177" i="33"/>
  <c r="G170" i="33"/>
  <c r="G84" i="33"/>
  <c r="G79" i="33"/>
  <c r="G81" i="33"/>
  <c r="G88" i="33" s="1"/>
  <c r="G131" i="33"/>
  <c r="G141" i="33"/>
  <c r="G138" i="33"/>
  <c r="G142" i="33"/>
  <c r="AD20" i="10"/>
  <c r="AE20" i="10"/>
  <c r="AD21" i="10"/>
  <c r="AE21" i="10"/>
  <c r="AD22" i="10"/>
  <c r="AE22" i="10"/>
  <c r="AD23" i="10"/>
  <c r="AE23" i="10"/>
  <c r="AD24" i="10"/>
  <c r="AE24" i="10"/>
  <c r="AD25" i="10"/>
  <c r="AE25" i="10"/>
  <c r="AD26" i="10"/>
  <c r="AE26" i="10"/>
  <c r="AD27" i="10"/>
  <c r="AE27" i="10"/>
  <c r="AD28" i="10"/>
  <c r="AE28" i="10"/>
  <c r="AD29" i="10"/>
  <c r="AE29" i="10"/>
  <c r="AD30" i="10"/>
  <c r="AE30" i="10"/>
  <c r="AD31" i="10"/>
  <c r="AE31" i="10"/>
  <c r="AD32" i="10"/>
  <c r="AE32" i="10"/>
  <c r="AD33" i="10"/>
  <c r="AE33" i="10"/>
  <c r="AD19" i="10"/>
  <c r="AE19" i="10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19" i="23"/>
  <c r="G129" i="33" l="1"/>
  <c r="M127" i="33"/>
  <c r="O139" i="33"/>
  <c r="I128" i="33"/>
  <c r="K145" i="33"/>
  <c r="I152" i="33"/>
  <c r="M130" i="33"/>
  <c r="G132" i="33"/>
  <c r="O149" i="33"/>
  <c r="O110" i="33"/>
  <c r="M181" i="33"/>
  <c r="M141" i="33"/>
  <c r="O128" i="33"/>
  <c r="M140" i="33"/>
  <c r="K131" i="33"/>
  <c r="M174" i="33"/>
  <c r="I151" i="33"/>
  <c r="I180" i="33"/>
  <c r="O94" i="33"/>
  <c r="I102" i="33"/>
  <c r="M128" i="33"/>
  <c r="G152" i="33"/>
  <c r="K110" i="33"/>
  <c r="I173" i="33"/>
  <c r="O140" i="33"/>
  <c r="O134" i="33"/>
  <c r="G148" i="33"/>
  <c r="O130" i="33"/>
  <c r="I110" i="33"/>
  <c r="M180" i="33"/>
  <c r="I120" i="33"/>
  <c r="I138" i="33"/>
  <c r="O148" i="33"/>
  <c r="G128" i="33"/>
  <c r="O118" i="33"/>
  <c r="G150" i="33"/>
  <c r="M120" i="33"/>
  <c r="M148" i="33"/>
  <c r="M145" i="33"/>
  <c r="K142" i="33"/>
  <c r="I92" i="33"/>
  <c r="O120" i="33"/>
  <c r="M173" i="33"/>
  <c r="K108" i="33"/>
  <c r="I108" i="33"/>
  <c r="I133" i="33"/>
  <c r="K148" i="33"/>
  <c r="I94" i="33"/>
  <c r="K118" i="33"/>
  <c r="K138" i="33"/>
  <c r="K135" i="33"/>
  <c r="I132" i="33"/>
  <c r="M170" i="33"/>
  <c r="M139" i="33"/>
  <c r="K92" i="33"/>
  <c r="I118" i="33"/>
  <c r="M93" i="33"/>
  <c r="K94" i="33"/>
  <c r="K128" i="33"/>
  <c r="K160" i="33" s="1"/>
  <c r="M134" i="33"/>
  <c r="M177" i="33"/>
  <c r="M108" i="33"/>
  <c r="G101" i="33"/>
  <c r="M135" i="33"/>
  <c r="K132" i="33"/>
  <c r="O181" i="33"/>
  <c r="G151" i="33"/>
  <c r="O99" i="33"/>
  <c r="O92" i="33"/>
  <c r="M138" i="33"/>
  <c r="G173" i="33"/>
  <c r="O125" i="33"/>
  <c r="K102" i="33"/>
  <c r="I142" i="33"/>
  <c r="O143" i="33"/>
  <c r="G99" i="33"/>
  <c r="G97" i="33"/>
  <c r="G113" i="33"/>
  <c r="G120" i="33"/>
  <c r="G108" i="33"/>
  <c r="K88" i="33"/>
  <c r="K125" i="33" s="1"/>
  <c r="M94" i="33"/>
  <c r="O97" i="33"/>
  <c r="M118" i="33"/>
  <c r="K120" i="33"/>
  <c r="I93" i="33"/>
  <c r="K177" i="33"/>
  <c r="K170" i="33"/>
  <c r="M129" i="33"/>
  <c r="O137" i="33"/>
  <c r="O161" i="33" s="1"/>
  <c r="K139" i="33"/>
  <c r="M151" i="33"/>
  <c r="K129" i="33"/>
  <c r="K151" i="33"/>
  <c r="M144" i="33"/>
  <c r="K180" i="33"/>
  <c r="G180" i="33"/>
  <c r="G125" i="33"/>
  <c r="G118" i="33"/>
  <c r="G104" i="33"/>
  <c r="G92" i="33"/>
  <c r="O123" i="33"/>
  <c r="M149" i="33"/>
  <c r="K152" i="33"/>
  <c r="K149" i="33"/>
  <c r="I139" i="33"/>
  <c r="K141" i="33"/>
  <c r="O108" i="33"/>
  <c r="I149" i="33"/>
  <c r="M102" i="33"/>
  <c r="G144" i="33"/>
  <c r="O180" i="33"/>
  <c r="O179" i="33" s="1"/>
  <c r="G105" i="33"/>
  <c r="G181" i="33"/>
  <c r="G179" i="33" s="1"/>
  <c r="G139" i="33"/>
  <c r="G123" i="33"/>
  <c r="G133" i="33"/>
  <c r="O105" i="33"/>
  <c r="O174" i="33"/>
  <c r="M92" i="33"/>
  <c r="I129" i="33"/>
  <c r="O173" i="33"/>
  <c r="K115" i="33"/>
  <c r="G174" i="33"/>
  <c r="O104" i="33"/>
  <c r="M101" i="33"/>
  <c r="I178" i="33"/>
  <c r="O101" i="33"/>
  <c r="I109" i="33"/>
  <c r="K98" i="33"/>
  <c r="K101" i="33"/>
  <c r="K119" i="33"/>
  <c r="K167" i="33" s="1"/>
  <c r="M160" i="33"/>
  <c r="K137" i="33"/>
  <c r="K113" i="33"/>
  <c r="K117" i="33"/>
  <c r="K166" i="33" s="1"/>
  <c r="K171" i="33"/>
  <c r="I107" i="33"/>
  <c r="K181" i="33"/>
  <c r="K99" i="33"/>
  <c r="O124" i="33"/>
  <c r="O109" i="33"/>
  <c r="O164" i="33" s="1"/>
  <c r="K123" i="33"/>
  <c r="O127" i="33"/>
  <c r="O160" i="33" s="1"/>
  <c r="O117" i="33"/>
  <c r="M109" i="33"/>
  <c r="M137" i="33"/>
  <c r="I174" i="33"/>
  <c r="M171" i="33"/>
  <c r="K114" i="33"/>
  <c r="K109" i="33"/>
  <c r="K112" i="33"/>
  <c r="K91" i="33"/>
  <c r="K147" i="33"/>
  <c r="I119" i="33"/>
  <c r="I117" i="33"/>
  <c r="I147" i="33"/>
  <c r="O103" i="33"/>
  <c r="O115" i="33"/>
  <c r="O98" i="33"/>
  <c r="O158" i="33" s="1"/>
  <c r="O178" i="33"/>
  <c r="O176" i="33" s="1"/>
  <c r="K174" i="33"/>
  <c r="K172" i="33" s="1"/>
  <c r="K97" i="33"/>
  <c r="O112" i="33"/>
  <c r="O91" i="33"/>
  <c r="O154" i="33" s="1"/>
  <c r="O147" i="33"/>
  <c r="M178" i="33"/>
  <c r="M147" i="33"/>
  <c r="K124" i="33"/>
  <c r="K178" i="33"/>
  <c r="K176" i="33" s="1"/>
  <c r="K96" i="33"/>
  <c r="K157" i="33" s="1"/>
  <c r="K107" i="33"/>
  <c r="K163" i="33" s="1"/>
  <c r="I127" i="33"/>
  <c r="O93" i="33"/>
  <c r="O155" i="33" s="1"/>
  <c r="O119" i="33"/>
  <c r="O167" i="33" s="1"/>
  <c r="O113" i="33"/>
  <c r="O96" i="33"/>
  <c r="O107" i="33"/>
  <c r="G91" i="33"/>
  <c r="G154" i="33" s="1"/>
  <c r="M117" i="33"/>
  <c r="M88" i="33"/>
  <c r="K104" i="33"/>
  <c r="M150" i="33"/>
  <c r="M107" i="33"/>
  <c r="K103" i="33"/>
  <c r="K93" i="33"/>
  <c r="K155" i="33" s="1"/>
  <c r="K150" i="33"/>
  <c r="K122" i="33"/>
  <c r="I101" i="33"/>
  <c r="I88" i="33"/>
  <c r="I164" i="33" s="1"/>
  <c r="I137" i="33"/>
  <c r="I171" i="33"/>
  <c r="I91" i="33"/>
  <c r="K105" i="33"/>
  <c r="O114" i="33"/>
  <c r="O150" i="33"/>
  <c r="O171" i="33"/>
  <c r="O169" i="33" s="1"/>
  <c r="I181" i="33"/>
  <c r="M119" i="33"/>
  <c r="M91" i="33"/>
  <c r="G98" i="33"/>
  <c r="G109" i="33"/>
  <c r="G122" i="33"/>
  <c r="G147" i="33"/>
  <c r="G171" i="33"/>
  <c r="G103" i="33"/>
  <c r="G114" i="33"/>
  <c r="G178" i="33"/>
  <c r="G176" i="33" s="1"/>
  <c r="G112" i="33"/>
  <c r="G117" i="33"/>
  <c r="G115" i="33"/>
  <c r="G93" i="33"/>
  <c r="G137" i="33"/>
  <c r="G96" i="33"/>
  <c r="G127" i="33"/>
  <c r="G124" i="33"/>
  <c r="G119" i="33"/>
  <c r="G107" i="33"/>
  <c r="B28" i="32"/>
  <c r="I161" i="33" l="1"/>
  <c r="I160" i="33"/>
  <c r="M172" i="33"/>
  <c r="O157" i="33"/>
  <c r="K154" i="33"/>
  <c r="O166" i="33"/>
  <c r="K164" i="33"/>
  <c r="G172" i="33"/>
  <c r="O182" i="33"/>
  <c r="K169" i="33"/>
  <c r="M161" i="33"/>
  <c r="O163" i="33"/>
  <c r="K161" i="33"/>
  <c r="K158" i="33"/>
  <c r="O172" i="33"/>
  <c r="K179" i="33"/>
  <c r="G161" i="33"/>
  <c r="G166" i="33"/>
  <c r="I169" i="33"/>
  <c r="G167" i="33"/>
  <c r="G155" i="33"/>
  <c r="G169" i="33"/>
  <c r="G164" i="33"/>
  <c r="M175" i="33"/>
  <c r="G160" i="33"/>
  <c r="G182" i="33"/>
  <c r="G158" i="33"/>
  <c r="G163" i="33"/>
  <c r="G157" i="33"/>
  <c r="M154" i="33"/>
  <c r="I175" i="33"/>
  <c r="I179" i="33"/>
  <c r="M163" i="33"/>
  <c r="I166" i="33"/>
  <c r="M179" i="33"/>
  <c r="I182" i="33"/>
  <c r="M169" i="33"/>
  <c r="O175" i="33"/>
  <c r="M182" i="33"/>
  <c r="M164" i="33"/>
  <c r="M176" i="33"/>
  <c r="I123" i="33"/>
  <c r="I99" i="33"/>
  <c r="I112" i="33"/>
  <c r="I124" i="33"/>
  <c r="I97" i="33"/>
  <c r="I125" i="33"/>
  <c r="I96" i="33"/>
  <c r="I98" i="33"/>
  <c r="I115" i="33"/>
  <c r="I103" i="33"/>
  <c r="I104" i="33"/>
  <c r="I105" i="33"/>
  <c r="I113" i="33"/>
  <c r="I114" i="33"/>
  <c r="I122" i="33"/>
  <c r="M114" i="33"/>
  <c r="M103" i="33"/>
  <c r="M97" i="33"/>
  <c r="M123" i="33"/>
  <c r="M112" i="33"/>
  <c r="M124" i="33"/>
  <c r="M122" i="33"/>
  <c r="M113" i="33"/>
  <c r="M98" i="33"/>
  <c r="M96" i="33"/>
  <c r="M115" i="33"/>
  <c r="M104" i="33"/>
  <c r="M99" i="33"/>
  <c r="M125" i="33"/>
  <c r="M105" i="33"/>
  <c r="K175" i="33"/>
  <c r="M155" i="33"/>
  <c r="M167" i="33"/>
  <c r="I154" i="33"/>
  <c r="M166" i="33"/>
  <c r="K182" i="33"/>
  <c r="I167" i="33"/>
  <c r="I172" i="33"/>
  <c r="I176" i="33"/>
  <c r="I163" i="33"/>
  <c r="I155" i="33"/>
  <c r="G175" i="33"/>
  <c r="I41" i="32"/>
  <c r="H41" i="32"/>
  <c r="G41" i="32"/>
  <c r="F41" i="32"/>
  <c r="E41" i="32"/>
  <c r="D41" i="32"/>
  <c r="C41" i="32"/>
  <c r="B41" i="32"/>
  <c r="A41" i="32"/>
  <c r="I40" i="32"/>
  <c r="H40" i="32"/>
  <c r="G40" i="32"/>
  <c r="F40" i="32"/>
  <c r="E40" i="32"/>
  <c r="D40" i="32"/>
  <c r="C40" i="32"/>
  <c r="B40" i="32"/>
  <c r="A40" i="32"/>
  <c r="I39" i="32"/>
  <c r="H39" i="32"/>
  <c r="G39" i="32"/>
  <c r="F39" i="32"/>
  <c r="E39" i="32"/>
  <c r="D39" i="32"/>
  <c r="C39" i="32"/>
  <c r="B39" i="32"/>
  <c r="A39" i="32"/>
  <c r="I38" i="32"/>
  <c r="H38" i="32"/>
  <c r="G38" i="32"/>
  <c r="F38" i="32"/>
  <c r="E38" i="32"/>
  <c r="D38" i="32"/>
  <c r="C38" i="32"/>
  <c r="B38" i="32"/>
  <c r="A38" i="32"/>
  <c r="B37" i="32"/>
  <c r="I36" i="32"/>
  <c r="H36" i="32"/>
  <c r="G36" i="32"/>
  <c r="F36" i="32"/>
  <c r="E36" i="32"/>
  <c r="D36" i="32"/>
  <c r="C36" i="32"/>
  <c r="B36" i="32"/>
  <c r="A36" i="32"/>
  <c r="I35" i="32"/>
  <c r="H35" i="32"/>
  <c r="G35" i="32"/>
  <c r="F35" i="32"/>
  <c r="E35" i="32"/>
  <c r="D35" i="32"/>
  <c r="C35" i="32"/>
  <c r="B35" i="32"/>
  <c r="A35" i="32"/>
  <c r="I34" i="32"/>
  <c r="H34" i="32"/>
  <c r="G34" i="32"/>
  <c r="F34" i="32"/>
  <c r="E34" i="32"/>
  <c r="D34" i="32"/>
  <c r="C34" i="32"/>
  <c r="B34" i="32"/>
  <c r="A34" i="32"/>
  <c r="I33" i="32"/>
  <c r="H33" i="32"/>
  <c r="G33" i="32"/>
  <c r="F33" i="32"/>
  <c r="E33" i="32"/>
  <c r="D33" i="32"/>
  <c r="C33" i="32"/>
  <c r="B33" i="32"/>
  <c r="A33" i="32"/>
  <c r="B32" i="32"/>
  <c r="I31" i="32"/>
  <c r="H31" i="32"/>
  <c r="G31" i="32"/>
  <c r="F31" i="32"/>
  <c r="E31" i="32"/>
  <c r="D31" i="32"/>
  <c r="C31" i="32"/>
  <c r="B31" i="32"/>
  <c r="A31" i="32"/>
  <c r="I30" i="32"/>
  <c r="H30" i="32"/>
  <c r="G30" i="32"/>
  <c r="F30" i="32"/>
  <c r="E30" i="32"/>
  <c r="D30" i="32"/>
  <c r="C30" i="32"/>
  <c r="B30" i="32"/>
  <c r="A30" i="32"/>
  <c r="I29" i="32"/>
  <c r="H29" i="32"/>
  <c r="G29" i="32"/>
  <c r="F29" i="32"/>
  <c r="E29" i="32"/>
  <c r="D29" i="32"/>
  <c r="C29" i="32"/>
  <c r="B29" i="32"/>
  <c r="A29" i="32"/>
  <c r="A28" i="32"/>
  <c r="B27" i="32"/>
  <c r="I26" i="32"/>
  <c r="H26" i="32"/>
  <c r="G26" i="32"/>
  <c r="F26" i="32"/>
  <c r="E26" i="32"/>
  <c r="D26" i="32"/>
  <c r="C26" i="32"/>
  <c r="B26" i="32"/>
  <c r="A26" i="32"/>
  <c r="I25" i="32"/>
  <c r="H25" i="32"/>
  <c r="G25" i="32"/>
  <c r="F25" i="32"/>
  <c r="E25" i="32"/>
  <c r="D25" i="32"/>
  <c r="C25" i="32"/>
  <c r="B25" i="32"/>
  <c r="A25" i="32"/>
  <c r="I24" i="32"/>
  <c r="H24" i="32"/>
  <c r="G24" i="32"/>
  <c r="F24" i="32"/>
  <c r="E24" i="32"/>
  <c r="D24" i="32"/>
  <c r="C24" i="32"/>
  <c r="B24" i="32"/>
  <c r="A24" i="32"/>
  <c r="I23" i="32"/>
  <c r="H23" i="32"/>
  <c r="G23" i="32"/>
  <c r="F23" i="32"/>
  <c r="E23" i="32"/>
  <c r="D23" i="32"/>
  <c r="C23" i="32"/>
  <c r="B23" i="32"/>
  <c r="A23" i="32"/>
  <c r="B22" i="32"/>
  <c r="M157" i="33" l="1"/>
  <c r="M158" i="33"/>
  <c r="I158" i="33"/>
  <c r="I157" i="33"/>
  <c r="I76" i="31"/>
  <c r="I39" i="31"/>
  <c r="D16" i="29"/>
  <c r="E16" i="29"/>
  <c r="F16" i="29"/>
  <c r="G16" i="29"/>
  <c r="H16" i="29"/>
  <c r="I16" i="29"/>
  <c r="J16" i="29"/>
  <c r="K16" i="29"/>
  <c r="L16" i="29"/>
  <c r="D17" i="29"/>
  <c r="E17" i="29"/>
  <c r="F17" i="29"/>
  <c r="G17" i="29"/>
  <c r="H17" i="29"/>
  <c r="I17" i="29"/>
  <c r="J17" i="29"/>
  <c r="K17" i="29"/>
  <c r="L17" i="29"/>
  <c r="D18" i="29"/>
  <c r="E18" i="29"/>
  <c r="F18" i="29"/>
  <c r="G18" i="29"/>
  <c r="H18" i="29"/>
  <c r="I18" i="29"/>
  <c r="J18" i="29"/>
  <c r="K18" i="29"/>
  <c r="L18" i="29"/>
  <c r="D19" i="29"/>
  <c r="E19" i="29"/>
  <c r="F19" i="29"/>
  <c r="G19" i="29"/>
  <c r="H19" i="29"/>
  <c r="I19" i="29"/>
  <c r="J19" i="29"/>
  <c r="K19" i="29"/>
  <c r="L19" i="29"/>
  <c r="D20" i="29"/>
  <c r="E20" i="29"/>
  <c r="F20" i="29"/>
  <c r="G20" i="29"/>
  <c r="H20" i="29"/>
  <c r="I20" i="29"/>
  <c r="J20" i="29"/>
  <c r="K20" i="29"/>
  <c r="L20" i="29"/>
  <c r="E15" i="29"/>
  <c r="F15" i="29"/>
  <c r="G15" i="29"/>
  <c r="H15" i="29"/>
  <c r="I15" i="29"/>
  <c r="J15" i="29"/>
  <c r="K15" i="29"/>
  <c r="L15" i="29"/>
  <c r="D15" i="29"/>
  <c r="A35" i="30"/>
  <c r="B35" i="30"/>
  <c r="C35" i="30"/>
  <c r="D35" i="30"/>
  <c r="E35" i="30"/>
  <c r="F35" i="30"/>
  <c r="G35" i="30"/>
  <c r="H35" i="30"/>
  <c r="I35" i="30"/>
  <c r="A36" i="30"/>
  <c r="B36" i="30"/>
  <c r="C36" i="30"/>
  <c r="D36" i="30"/>
  <c r="E36" i="30"/>
  <c r="F36" i="30"/>
  <c r="G36" i="30"/>
  <c r="H36" i="30"/>
  <c r="I36" i="30"/>
  <c r="D34" i="30"/>
  <c r="E34" i="30"/>
  <c r="F34" i="30"/>
  <c r="G34" i="30"/>
  <c r="H34" i="30"/>
  <c r="I34" i="30"/>
  <c r="C34" i="30"/>
  <c r="B34" i="30"/>
  <c r="A34" i="30"/>
  <c r="A31" i="30"/>
  <c r="B31" i="30"/>
  <c r="C31" i="30"/>
  <c r="D31" i="30"/>
  <c r="E31" i="30"/>
  <c r="F31" i="30"/>
  <c r="G31" i="30"/>
  <c r="H31" i="30"/>
  <c r="I31" i="30"/>
  <c r="A32" i="30"/>
  <c r="B32" i="30"/>
  <c r="C32" i="30"/>
  <c r="D32" i="30"/>
  <c r="E32" i="30"/>
  <c r="F32" i="30"/>
  <c r="G32" i="30"/>
  <c r="H32" i="30"/>
  <c r="I32" i="30"/>
  <c r="D30" i="30"/>
  <c r="E30" i="30"/>
  <c r="F30" i="30"/>
  <c r="G30" i="30"/>
  <c r="H30" i="30"/>
  <c r="I30" i="30"/>
  <c r="C30" i="30"/>
  <c r="B30" i="30"/>
  <c r="A30" i="30"/>
  <c r="A27" i="30"/>
  <c r="B27" i="30"/>
  <c r="C27" i="30"/>
  <c r="D27" i="30"/>
  <c r="E27" i="30"/>
  <c r="F27" i="30"/>
  <c r="G27" i="30"/>
  <c r="H27" i="30"/>
  <c r="I27" i="30"/>
  <c r="A28" i="30"/>
  <c r="B28" i="30"/>
  <c r="C28" i="30"/>
  <c r="D28" i="30"/>
  <c r="E28" i="30"/>
  <c r="F28" i="30"/>
  <c r="G28" i="30"/>
  <c r="H28" i="30"/>
  <c r="I28" i="30"/>
  <c r="D26" i="30"/>
  <c r="E26" i="30"/>
  <c r="F26" i="30"/>
  <c r="G26" i="30"/>
  <c r="H26" i="30"/>
  <c r="I26" i="30"/>
  <c r="C26" i="30"/>
  <c r="B26" i="30"/>
  <c r="A26" i="30"/>
  <c r="A23" i="30"/>
  <c r="B23" i="30"/>
  <c r="C23" i="30"/>
  <c r="D23" i="30"/>
  <c r="E23" i="30"/>
  <c r="F23" i="30"/>
  <c r="G23" i="30"/>
  <c r="H23" i="30"/>
  <c r="I23" i="30"/>
  <c r="A24" i="30"/>
  <c r="B24" i="30"/>
  <c r="C24" i="30"/>
  <c r="D24" i="30"/>
  <c r="E24" i="30"/>
  <c r="F24" i="30"/>
  <c r="G24" i="30"/>
  <c r="H24" i="30"/>
  <c r="I24" i="30"/>
  <c r="D22" i="30"/>
  <c r="E22" i="30"/>
  <c r="F22" i="30"/>
  <c r="G22" i="30"/>
  <c r="H22" i="30"/>
  <c r="I22" i="30"/>
  <c r="C22" i="30"/>
  <c r="B22" i="30"/>
  <c r="A22" i="30"/>
  <c r="A19" i="30"/>
  <c r="B19" i="30"/>
  <c r="C19" i="30"/>
  <c r="D19" i="30"/>
  <c r="E19" i="30"/>
  <c r="F19" i="30"/>
  <c r="G19" i="30"/>
  <c r="H19" i="30"/>
  <c r="I19" i="30"/>
  <c r="A20" i="30"/>
  <c r="B20" i="30"/>
  <c r="C20" i="30"/>
  <c r="D20" i="30"/>
  <c r="E20" i="30"/>
  <c r="F20" i="30"/>
  <c r="G20" i="30"/>
  <c r="H20" i="30"/>
  <c r="I20" i="30"/>
  <c r="D18" i="30"/>
  <c r="E18" i="30"/>
  <c r="F18" i="30"/>
  <c r="G18" i="30"/>
  <c r="H18" i="30"/>
  <c r="I18" i="30"/>
  <c r="C18" i="30"/>
  <c r="B18" i="30"/>
  <c r="A18" i="30"/>
  <c r="A16" i="30"/>
  <c r="A15" i="30"/>
  <c r="F14" i="30"/>
  <c r="A14" i="30"/>
  <c r="C14" i="30"/>
  <c r="H14" i="30"/>
  <c r="B15" i="30"/>
  <c r="D15" i="30"/>
  <c r="E15" i="30"/>
  <c r="F15" i="30"/>
  <c r="G15" i="30"/>
  <c r="H15" i="30"/>
  <c r="I15" i="30"/>
  <c r="B16" i="30"/>
  <c r="D16" i="30"/>
  <c r="E16" i="30"/>
  <c r="F16" i="30"/>
  <c r="G16" i="30"/>
  <c r="H16" i="30"/>
  <c r="I16" i="30"/>
  <c r="D14" i="30"/>
  <c r="E14" i="30"/>
  <c r="G14" i="30"/>
  <c r="I14" i="30"/>
  <c r="B14" i="30"/>
  <c r="C15" i="30"/>
  <c r="C16" i="30"/>
  <c r="B17" i="32"/>
  <c r="B12" i="32"/>
  <c r="E76" i="31"/>
  <c r="F76" i="31"/>
  <c r="G76" i="31"/>
  <c r="H76" i="31"/>
  <c r="H64" i="31"/>
  <c r="H70" i="31"/>
  <c r="H32" i="31"/>
  <c r="F81" i="31"/>
  <c r="F22" i="31"/>
  <c r="F67" i="31"/>
  <c r="F29" i="31"/>
  <c r="E74" i="31"/>
  <c r="H87" i="31"/>
  <c r="H35" i="31"/>
  <c r="F87" i="31"/>
  <c r="G17" i="31"/>
  <c r="G18" i="31"/>
  <c r="G70" i="31"/>
  <c r="H55" i="31"/>
  <c r="H79" i="31"/>
  <c r="H30" i="31"/>
  <c r="H54" i="31"/>
  <c r="H77" i="31"/>
  <c r="G67" i="31"/>
  <c r="G82" i="31"/>
  <c r="G87" i="31"/>
  <c r="G81" i="31"/>
  <c r="G29" i="31"/>
  <c r="G61" i="31"/>
  <c r="G33" i="31"/>
  <c r="G21" i="31"/>
  <c r="G80" i="31"/>
  <c r="F74" i="31"/>
  <c r="F72" i="31"/>
  <c r="F80" i="31"/>
  <c r="H62" i="31"/>
  <c r="G73" i="31"/>
  <c r="G71" i="31"/>
  <c r="G50" i="31"/>
  <c r="H47" i="31"/>
  <c r="F70" i="31"/>
  <c r="F79" i="31"/>
  <c r="F69" i="31"/>
  <c r="G74" i="31"/>
  <c r="H45" i="31"/>
  <c r="H74" i="31"/>
  <c r="H81" i="31"/>
  <c r="G48" i="31"/>
  <c r="G79" i="31"/>
  <c r="G39" i="31"/>
  <c r="G43" i="31"/>
  <c r="H26" i="31"/>
  <c r="F73" i="31"/>
  <c r="F78" i="31"/>
  <c r="F77" i="31"/>
  <c r="F75" i="31"/>
  <c r="H69" i="31"/>
  <c r="H65" i="31"/>
  <c r="G53" i="31"/>
  <c r="G69" i="31"/>
  <c r="H60" i="31"/>
  <c r="H34" i="31"/>
  <c r="H82" i="31"/>
  <c r="G60" i="31"/>
  <c r="H39" i="31"/>
  <c r="H42" i="31"/>
  <c r="G52" i="31"/>
  <c r="H29" i="31"/>
  <c r="H40" i="31"/>
  <c r="H72" i="31"/>
  <c r="G46" i="31"/>
  <c r="H80" i="31"/>
  <c r="G54" i="31"/>
  <c r="G28" i="31"/>
  <c r="G77" i="31"/>
  <c r="H31" i="31"/>
  <c r="F82" i="31"/>
  <c r="F71" i="31"/>
  <c r="G24" i="31"/>
  <c r="H22" i="31"/>
  <c r="H17" i="31"/>
  <c r="I70" i="31"/>
  <c r="F50" i="31"/>
  <c r="F62" i="31"/>
  <c r="F40" i="31"/>
  <c r="F15" i="31"/>
  <c r="F52" i="31"/>
  <c r="F61" i="31"/>
  <c r="F37" i="31"/>
  <c r="F66" i="31"/>
  <c r="F54" i="31"/>
  <c r="F36" i="31"/>
  <c r="F30" i="31"/>
  <c r="F45" i="31"/>
  <c r="F35" i="31"/>
  <c r="F41" i="31"/>
  <c r="F14" i="31"/>
  <c r="F55" i="31"/>
  <c r="F33" i="31"/>
  <c r="F39" i="31"/>
  <c r="F42" i="31"/>
  <c r="F32" i="31"/>
  <c r="F47" i="31"/>
  <c r="F16" i="31"/>
  <c r="F20" i="31"/>
  <c r="F19" i="31"/>
  <c r="F28" i="31"/>
  <c r="F13" i="31"/>
  <c r="E16" i="31"/>
  <c r="E30" i="31"/>
  <c r="E41" i="31"/>
  <c r="E23" i="31"/>
  <c r="E87" i="31"/>
  <c r="E48" i="31"/>
  <c r="E25" i="31"/>
  <c r="E19" i="31"/>
  <c r="E39" i="31"/>
  <c r="E43" i="31"/>
  <c r="E70" i="31"/>
  <c r="G85" i="31"/>
  <c r="G20" i="31"/>
  <c r="G26" i="31"/>
  <c r="H21" i="31"/>
  <c r="H27" i="31"/>
  <c r="H85" i="31"/>
  <c r="G34" i="31"/>
  <c r="G31" i="31"/>
  <c r="G32" i="31"/>
  <c r="G64" i="31"/>
  <c r="G41" i="31"/>
  <c r="H19" i="31"/>
  <c r="H44" i="31"/>
  <c r="H46" i="31"/>
  <c r="H13" i="31"/>
  <c r="G40" i="31"/>
  <c r="G14" i="31"/>
  <c r="G22" i="31"/>
  <c r="G47" i="31"/>
  <c r="G66" i="31"/>
  <c r="G45" i="31"/>
  <c r="H28" i="31"/>
  <c r="H58" i="31"/>
  <c r="H59" i="31"/>
  <c r="H33" i="31"/>
  <c r="H63" i="31"/>
  <c r="H56" i="31"/>
  <c r="F83" i="31"/>
  <c r="I79" i="31"/>
  <c r="G42" i="31"/>
  <c r="G68" i="31"/>
  <c r="H52" i="31"/>
  <c r="G49" i="31"/>
  <c r="H57" i="31"/>
  <c r="G65" i="31"/>
  <c r="G38" i="31"/>
  <c r="G78" i="31"/>
  <c r="H78" i="31"/>
  <c r="I82" i="31"/>
  <c r="G57" i="31"/>
  <c r="G59" i="31"/>
  <c r="H53" i="31"/>
  <c r="G25" i="31"/>
  <c r="G51" i="31"/>
  <c r="H84" i="31"/>
  <c r="H36" i="31"/>
  <c r="H75" i="31"/>
  <c r="G13" i="31"/>
  <c r="G15" i="31"/>
  <c r="I73" i="31"/>
  <c r="H73" i="31"/>
  <c r="H71" i="31"/>
  <c r="F34" i="31"/>
  <c r="F60" i="31"/>
  <c r="I80" i="31"/>
  <c r="I81" i="31"/>
  <c r="G35" i="31"/>
  <c r="G37" i="31"/>
  <c r="G63" i="31"/>
  <c r="G72" i="31"/>
  <c r="H48" i="31"/>
  <c r="H37" i="31"/>
  <c r="H66" i="31"/>
  <c r="G58" i="31"/>
  <c r="G83" i="31"/>
  <c r="G30" i="31"/>
  <c r="G27" i="31"/>
  <c r="G19" i="31"/>
  <c r="F84" i="31"/>
  <c r="H43" i="31"/>
  <c r="H51" i="31"/>
  <c r="H49" i="31"/>
  <c r="H38" i="31"/>
  <c r="H41" i="31"/>
  <c r="G62" i="31"/>
  <c r="G36" i="31"/>
  <c r="G55" i="31"/>
  <c r="G16" i="31"/>
  <c r="G75" i="31"/>
  <c r="G44" i="31"/>
  <c r="H67" i="31"/>
  <c r="H61" i="31"/>
  <c r="G23" i="31"/>
  <c r="F68" i="31"/>
  <c r="H23" i="31"/>
  <c r="H15" i="31"/>
  <c r="H20" i="31"/>
  <c r="H24" i="31"/>
  <c r="H16" i="31"/>
  <c r="H18" i="31"/>
  <c r="H14" i="31"/>
  <c r="H25" i="31"/>
  <c r="F18" i="31"/>
  <c r="F17" i="31"/>
  <c r="F25" i="31"/>
  <c r="F27" i="31"/>
  <c r="F38" i="31"/>
  <c r="F23" i="31"/>
  <c r="F53" i="31"/>
  <c r="F64" i="31"/>
  <c r="F59" i="31"/>
  <c r="F21" i="31"/>
  <c r="F44" i="31"/>
  <c r="F51" i="31"/>
  <c r="F26" i="31"/>
  <c r="F49" i="31"/>
  <c r="F43" i="31"/>
  <c r="F57" i="31"/>
  <c r="F56" i="31"/>
  <c r="F63" i="31"/>
  <c r="F24" i="31"/>
  <c r="F58" i="31"/>
  <c r="F46" i="31"/>
  <c r="F65" i="31"/>
  <c r="F31" i="31"/>
  <c r="I17" i="31"/>
  <c r="E68" i="31"/>
  <c r="E37" i="31"/>
  <c r="E42" i="31"/>
  <c r="I55" i="31"/>
  <c r="E55" i="31"/>
  <c r="E21" i="31"/>
  <c r="E17" i="31"/>
  <c r="I74" i="31"/>
  <c r="E38" i="31"/>
  <c r="E26" i="31"/>
  <c r="E62" i="31"/>
  <c r="E45" i="31"/>
  <c r="E63" i="31"/>
  <c r="E56" i="31"/>
  <c r="E64" i="31"/>
  <c r="E51" i="31"/>
  <c r="E35" i="31"/>
  <c r="E65" i="31"/>
  <c r="E69" i="31"/>
  <c r="E72" i="31"/>
  <c r="E78" i="31"/>
  <c r="E27" i="31"/>
  <c r="E80" i="31"/>
  <c r="E75" i="31"/>
  <c r="I54" i="31"/>
  <c r="I69" i="31"/>
  <c r="E14" i="31"/>
  <c r="E36" i="31"/>
  <c r="E67" i="31"/>
  <c r="E33" i="31"/>
  <c r="E29" i="31"/>
  <c r="E34" i="31"/>
  <c r="E47" i="31"/>
  <c r="E50" i="31"/>
  <c r="E44" i="31"/>
  <c r="E66" i="31"/>
  <c r="E82" i="31"/>
  <c r="E18" i="31"/>
  <c r="E20" i="31"/>
  <c r="E49" i="31"/>
  <c r="E46" i="31"/>
  <c r="E53" i="31"/>
  <c r="E59" i="31"/>
  <c r="E60" i="31"/>
  <c r="E22" i="31"/>
  <c r="E24" i="31"/>
  <c r="E54" i="31"/>
  <c r="E52" i="31"/>
  <c r="E15" i="31"/>
  <c r="E40" i="31"/>
  <c r="E32" i="31"/>
  <c r="E71" i="31"/>
  <c r="E79" i="31"/>
  <c r="E61" i="31"/>
  <c r="E73" i="31"/>
  <c r="E81" i="31"/>
  <c r="E57" i="31"/>
  <c r="E13" i="31"/>
  <c r="I34" i="31"/>
  <c r="E85" i="31"/>
  <c r="F85" i="31"/>
  <c r="H86" i="31"/>
  <c r="G86" i="31"/>
  <c r="H83" i="31"/>
  <c r="E84" i="31"/>
  <c r="I26" i="31"/>
  <c r="G84" i="31"/>
  <c r="H50" i="31"/>
  <c r="H68" i="31"/>
  <c r="G56" i="31"/>
  <c r="I78" i="31"/>
  <c r="I72" i="31"/>
  <c r="I49" i="31"/>
  <c r="I36" i="31"/>
  <c r="I33" i="31"/>
  <c r="F48" i="31"/>
  <c r="I66" i="31"/>
  <c r="I46" i="31"/>
  <c r="I37" i="31"/>
  <c r="I15" i="31"/>
  <c r="I27" i="31"/>
  <c r="I61" i="31"/>
  <c r="I58" i="31"/>
  <c r="I63" i="31"/>
  <c r="I45" i="31"/>
  <c r="I22" i="31"/>
  <c r="I25" i="31"/>
  <c r="I62" i="31"/>
  <c r="I35" i="31"/>
  <c r="I29" i="31"/>
  <c r="I23" i="31"/>
  <c r="I19" i="31"/>
  <c r="I30" i="31"/>
  <c r="I52" i="31"/>
  <c r="I18" i="31"/>
  <c r="I71" i="31"/>
  <c r="E28" i="31"/>
  <c r="I64" i="31"/>
  <c r="I44" i="31"/>
  <c r="I20" i="31"/>
  <c r="I50" i="31"/>
  <c r="I60" i="31"/>
  <c r="I28" i="31"/>
  <c r="I16" i="31"/>
  <c r="I24" i="31"/>
  <c r="I67" i="31"/>
  <c r="I65" i="31"/>
  <c r="I87" i="31"/>
  <c r="E58" i="31"/>
  <c r="I41" i="31"/>
  <c r="E83" i="31"/>
  <c r="I32" i="31"/>
  <c r="I21" i="31"/>
  <c r="E31" i="31"/>
  <c r="I53" i="31"/>
  <c r="I51" i="31"/>
  <c r="E86" i="31"/>
  <c r="I75" i="31"/>
  <c r="I42" i="31"/>
  <c r="E77" i="31"/>
  <c r="I59" i="31"/>
  <c r="I47" i="31"/>
  <c r="I14" i="31"/>
  <c r="I40" i="31"/>
  <c r="I57" i="31"/>
  <c r="I38" i="31"/>
  <c r="I43" i="31"/>
  <c r="I13" i="31"/>
  <c r="I85" i="31"/>
  <c r="F86" i="31"/>
  <c r="I56" i="31"/>
  <c r="I48" i="31"/>
  <c r="I68" i="31"/>
  <c r="I83" i="31"/>
  <c r="I84" i="31"/>
  <c r="I31" i="31"/>
  <c r="I86" i="31"/>
  <c r="I77" i="31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F19" i="10"/>
  <c r="D20" i="23"/>
  <c r="E20" i="23"/>
  <c r="F20" i="23"/>
  <c r="G20" i="23"/>
  <c r="H20" i="23"/>
  <c r="I20" i="23"/>
  <c r="J20" i="23"/>
  <c r="K20" i="23"/>
  <c r="L20" i="23"/>
  <c r="M20" i="23"/>
  <c r="N20" i="23"/>
  <c r="O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D29" i="23"/>
  <c r="E29" i="23"/>
  <c r="F29" i="23"/>
  <c r="G29" i="23"/>
  <c r="H29" i="23"/>
  <c r="I29" i="23"/>
  <c r="J29" i="23"/>
  <c r="K29" i="23"/>
  <c r="L29" i="23"/>
  <c r="M29" i="23"/>
  <c r="N29" i="23"/>
  <c r="O29" i="23"/>
  <c r="D30" i="23"/>
  <c r="E30" i="23"/>
  <c r="F30" i="23"/>
  <c r="G30" i="23"/>
  <c r="H30" i="23"/>
  <c r="I30" i="23"/>
  <c r="J30" i="23"/>
  <c r="K30" i="23"/>
  <c r="L30" i="23"/>
  <c r="M30" i="23"/>
  <c r="N30" i="23"/>
  <c r="O30" i="23"/>
  <c r="D31" i="23"/>
  <c r="E31" i="23"/>
  <c r="F31" i="23"/>
  <c r="G31" i="23"/>
  <c r="H31" i="23"/>
  <c r="I31" i="23"/>
  <c r="J31" i="23"/>
  <c r="K31" i="23"/>
  <c r="L31" i="23"/>
  <c r="M31" i="23"/>
  <c r="N31" i="23"/>
  <c r="O31" i="23"/>
  <c r="D32" i="23"/>
  <c r="E32" i="23"/>
  <c r="F32" i="23"/>
  <c r="G32" i="23"/>
  <c r="H32" i="23"/>
  <c r="I32" i="23"/>
  <c r="J32" i="23"/>
  <c r="K32" i="23"/>
  <c r="L32" i="23"/>
  <c r="M32" i="23"/>
  <c r="N32" i="23"/>
  <c r="O32" i="23"/>
  <c r="D33" i="23"/>
  <c r="E33" i="23"/>
  <c r="F33" i="23"/>
  <c r="G33" i="23"/>
  <c r="H33" i="23"/>
  <c r="I33" i="23"/>
  <c r="J33" i="23"/>
  <c r="K33" i="23"/>
  <c r="L33" i="23"/>
  <c r="M33" i="23"/>
  <c r="N33" i="23"/>
  <c r="O33" i="23"/>
  <c r="D34" i="23"/>
  <c r="E34" i="23"/>
  <c r="F34" i="23"/>
  <c r="G34" i="23"/>
  <c r="H34" i="23"/>
  <c r="I34" i="23"/>
  <c r="J34" i="23"/>
  <c r="K34" i="23"/>
  <c r="L34" i="23"/>
  <c r="M34" i="23"/>
  <c r="N34" i="23"/>
  <c r="O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D36" i="23"/>
  <c r="E36" i="23"/>
  <c r="F36" i="23"/>
  <c r="G36" i="23"/>
  <c r="H36" i="23"/>
  <c r="I36" i="23"/>
  <c r="J36" i="23"/>
  <c r="K36" i="23"/>
  <c r="L36" i="23"/>
  <c r="M36" i="23"/>
  <c r="N36" i="23"/>
  <c r="O36" i="23"/>
  <c r="E19" i="23"/>
  <c r="F19" i="23"/>
  <c r="G19" i="23"/>
  <c r="H19" i="23"/>
  <c r="I19" i="23"/>
  <c r="J19" i="23"/>
  <c r="K19" i="23"/>
  <c r="L19" i="23"/>
  <c r="M19" i="23"/>
  <c r="N19" i="23"/>
  <c r="O19" i="23"/>
  <c r="D19" i="23"/>
  <c r="J78" i="26"/>
  <c r="G17" i="26"/>
  <c r="H17" i="26"/>
  <c r="I17" i="26"/>
  <c r="J17" i="26"/>
  <c r="G18" i="26"/>
  <c r="H18" i="26"/>
  <c r="I18" i="26"/>
  <c r="J18" i="26"/>
  <c r="G19" i="26"/>
  <c r="H19" i="26"/>
  <c r="I19" i="26"/>
  <c r="J19" i="26"/>
  <c r="G20" i="26"/>
  <c r="H20" i="26"/>
  <c r="I20" i="26"/>
  <c r="J20" i="26"/>
  <c r="G21" i="26"/>
  <c r="H21" i="26"/>
  <c r="I21" i="26"/>
  <c r="J21" i="26"/>
  <c r="G22" i="26"/>
  <c r="H22" i="26"/>
  <c r="I22" i="26"/>
  <c r="J22" i="26"/>
  <c r="G23" i="26"/>
  <c r="H23" i="26"/>
  <c r="I23" i="26"/>
  <c r="J23" i="26"/>
  <c r="G24" i="26"/>
  <c r="H24" i="26"/>
  <c r="I24" i="26"/>
  <c r="J24" i="26"/>
  <c r="G25" i="26"/>
  <c r="H25" i="26"/>
  <c r="I25" i="26"/>
  <c r="J25" i="26"/>
  <c r="G26" i="26"/>
  <c r="H26" i="26"/>
  <c r="I26" i="26"/>
  <c r="J26" i="26"/>
  <c r="G27" i="26"/>
  <c r="H27" i="26"/>
  <c r="I27" i="26"/>
  <c r="J27" i="26"/>
  <c r="G28" i="26"/>
  <c r="H28" i="26"/>
  <c r="I28" i="26"/>
  <c r="J28" i="26"/>
  <c r="G29" i="26"/>
  <c r="H29" i="26"/>
  <c r="I29" i="26"/>
  <c r="J29" i="26"/>
  <c r="G30" i="26"/>
  <c r="H30" i="26"/>
  <c r="I30" i="26"/>
  <c r="J30" i="26"/>
  <c r="G31" i="26"/>
  <c r="H31" i="26"/>
  <c r="I31" i="26"/>
  <c r="J31" i="26"/>
  <c r="G32" i="26"/>
  <c r="H32" i="26"/>
  <c r="I32" i="26"/>
  <c r="J32" i="26"/>
  <c r="G33" i="26"/>
  <c r="H33" i="26"/>
  <c r="I33" i="26"/>
  <c r="J33" i="26"/>
  <c r="G34" i="26"/>
  <c r="H34" i="26"/>
  <c r="I34" i="26"/>
  <c r="J34" i="26"/>
  <c r="G35" i="26"/>
  <c r="H35" i="26"/>
  <c r="I35" i="26"/>
  <c r="J35" i="26"/>
  <c r="G36" i="26"/>
  <c r="H36" i="26"/>
  <c r="I36" i="26"/>
  <c r="J36" i="26"/>
  <c r="G37" i="26"/>
  <c r="H37" i="26"/>
  <c r="I37" i="26"/>
  <c r="J37" i="26"/>
  <c r="G38" i="26"/>
  <c r="H38" i="26"/>
  <c r="I38" i="26"/>
  <c r="J38" i="26"/>
  <c r="G39" i="26"/>
  <c r="H39" i="26"/>
  <c r="I39" i="26"/>
  <c r="J39" i="26"/>
  <c r="G40" i="26"/>
  <c r="H40" i="26"/>
  <c r="I40" i="26"/>
  <c r="J40" i="26"/>
  <c r="G41" i="26"/>
  <c r="H41" i="26"/>
  <c r="I41" i="26"/>
  <c r="J41" i="26"/>
  <c r="G42" i="26"/>
  <c r="H42" i="26"/>
  <c r="I42" i="26"/>
  <c r="J42" i="26"/>
  <c r="G43" i="26"/>
  <c r="H43" i="26"/>
  <c r="I43" i="26"/>
  <c r="J43" i="26"/>
  <c r="G44" i="26"/>
  <c r="H44" i="26"/>
  <c r="I44" i="26"/>
  <c r="J44" i="26"/>
  <c r="G45" i="26"/>
  <c r="H45" i="26"/>
  <c r="I45" i="26"/>
  <c r="J45" i="26"/>
  <c r="G46" i="26"/>
  <c r="H46" i="26"/>
  <c r="I46" i="26"/>
  <c r="J46" i="26"/>
  <c r="G47" i="26"/>
  <c r="H47" i="26"/>
  <c r="I47" i="26"/>
  <c r="J47" i="26"/>
  <c r="G48" i="26"/>
  <c r="H48" i="26"/>
  <c r="I48" i="26"/>
  <c r="J48" i="26"/>
  <c r="G49" i="26"/>
  <c r="H49" i="26"/>
  <c r="I49" i="26"/>
  <c r="J49" i="26"/>
  <c r="G50" i="26"/>
  <c r="H50" i="26"/>
  <c r="I50" i="26"/>
  <c r="J50" i="26"/>
  <c r="G51" i="26"/>
  <c r="H51" i="26"/>
  <c r="I51" i="26"/>
  <c r="J51" i="26"/>
  <c r="G52" i="26"/>
  <c r="H52" i="26"/>
  <c r="I52" i="26"/>
  <c r="J52" i="26"/>
  <c r="G53" i="26"/>
  <c r="H53" i="26"/>
  <c r="I53" i="26"/>
  <c r="G54" i="26"/>
  <c r="H54" i="26"/>
  <c r="I54" i="26"/>
  <c r="J54" i="26"/>
  <c r="G55" i="26"/>
  <c r="H55" i="26"/>
  <c r="I55" i="26"/>
  <c r="J55" i="26"/>
  <c r="G56" i="26"/>
  <c r="H56" i="26"/>
  <c r="I56" i="26"/>
  <c r="J56" i="26"/>
  <c r="G57" i="26"/>
  <c r="H57" i="26"/>
  <c r="I57" i="26"/>
  <c r="J57" i="26"/>
  <c r="G58" i="26"/>
  <c r="H58" i="26"/>
  <c r="I58" i="26"/>
  <c r="J58" i="26"/>
  <c r="G59" i="26"/>
  <c r="H59" i="26"/>
  <c r="I59" i="26"/>
  <c r="J59" i="26"/>
  <c r="G60" i="26"/>
  <c r="H60" i="26"/>
  <c r="I60" i="26"/>
  <c r="J60" i="26"/>
  <c r="G61" i="26"/>
  <c r="H61" i="26"/>
  <c r="I61" i="26"/>
  <c r="J61" i="26"/>
  <c r="G62" i="26"/>
  <c r="H62" i="26"/>
  <c r="I62" i="26"/>
  <c r="J62" i="26"/>
  <c r="G63" i="26"/>
  <c r="H63" i="26"/>
  <c r="I63" i="26"/>
  <c r="J63" i="26"/>
  <c r="G64" i="26"/>
  <c r="H64" i="26"/>
  <c r="I64" i="26"/>
  <c r="J64" i="26"/>
  <c r="G65" i="26"/>
  <c r="H65" i="26"/>
  <c r="I65" i="26"/>
  <c r="J65" i="26"/>
  <c r="G66" i="26"/>
  <c r="H66" i="26"/>
  <c r="I66" i="26"/>
  <c r="J66" i="26"/>
  <c r="G67" i="26"/>
  <c r="H67" i="26"/>
  <c r="I67" i="26"/>
  <c r="J67" i="26"/>
  <c r="G68" i="26"/>
  <c r="H68" i="26"/>
  <c r="I68" i="26"/>
  <c r="J68" i="26"/>
  <c r="G69" i="26"/>
  <c r="H69" i="26"/>
  <c r="I69" i="26"/>
  <c r="J69" i="26"/>
  <c r="G70" i="26"/>
  <c r="H70" i="26"/>
  <c r="I70" i="26"/>
  <c r="J70" i="26"/>
  <c r="G71" i="26"/>
  <c r="H71" i="26"/>
  <c r="I71" i="26"/>
  <c r="J71" i="26"/>
  <c r="G72" i="26"/>
  <c r="H72" i="26"/>
  <c r="I72" i="26"/>
  <c r="J72" i="26"/>
  <c r="G73" i="26"/>
  <c r="H73" i="26"/>
  <c r="I73" i="26"/>
  <c r="J73" i="26"/>
  <c r="G74" i="26"/>
  <c r="H74" i="26"/>
  <c r="I74" i="26"/>
  <c r="J74" i="26"/>
  <c r="G75" i="26"/>
  <c r="H75" i="26"/>
  <c r="I75" i="26"/>
  <c r="J75" i="26"/>
  <c r="G76" i="26"/>
  <c r="H76" i="26"/>
  <c r="I76" i="26"/>
  <c r="J76" i="26"/>
  <c r="G77" i="26"/>
  <c r="H77" i="26"/>
  <c r="I77" i="26"/>
  <c r="J77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16" i="26"/>
  <c r="H16" i="26"/>
  <c r="I16" i="26"/>
  <c r="J16" i="26"/>
  <c r="G16" i="26"/>
  <c r="F14" i="25"/>
  <c r="G14" i="25"/>
  <c r="H14" i="25"/>
  <c r="I14" i="25"/>
  <c r="J14" i="25"/>
  <c r="K14" i="25"/>
  <c r="L14" i="25"/>
  <c r="M14" i="25"/>
  <c r="O14" i="25"/>
  <c r="P14" i="25"/>
  <c r="F15" i="25"/>
  <c r="G15" i="25"/>
  <c r="H15" i="25"/>
  <c r="I15" i="25"/>
  <c r="J15" i="25"/>
  <c r="K15" i="25"/>
  <c r="L15" i="25"/>
  <c r="M15" i="25"/>
  <c r="N15" i="25"/>
  <c r="O15" i="25"/>
  <c r="P15" i="25"/>
  <c r="F16" i="25"/>
  <c r="G16" i="25"/>
  <c r="H16" i="25"/>
  <c r="I16" i="25"/>
  <c r="J16" i="25"/>
  <c r="K16" i="25"/>
  <c r="L16" i="25"/>
  <c r="M16" i="25"/>
  <c r="N16" i="25"/>
  <c r="O16" i="25"/>
  <c r="P16" i="25"/>
  <c r="F17" i="25"/>
  <c r="G17" i="25"/>
  <c r="H17" i="25"/>
  <c r="I17" i="25"/>
  <c r="J17" i="25"/>
  <c r="K17" i="25"/>
  <c r="L17" i="25"/>
  <c r="M17" i="25"/>
  <c r="N17" i="25"/>
  <c r="O17" i="25"/>
  <c r="P17" i="25"/>
  <c r="F18" i="25"/>
  <c r="G18" i="25"/>
  <c r="H18" i="25"/>
  <c r="I18" i="25"/>
  <c r="J18" i="25"/>
  <c r="K18" i="25"/>
  <c r="L18" i="25"/>
  <c r="M18" i="25"/>
  <c r="N18" i="25"/>
  <c r="O18" i="25"/>
  <c r="P18" i="25"/>
  <c r="E18" i="25"/>
  <c r="E17" i="25"/>
  <c r="E16" i="25"/>
  <c r="E15" i="25"/>
  <c r="E14" i="25"/>
  <c r="C37" i="30" l="1"/>
  <c r="Q16" i="25"/>
  <c r="M19" i="25"/>
  <c r="H19" i="25"/>
  <c r="C38" i="30"/>
  <c r="O19" i="25"/>
  <c r="J19" i="25"/>
  <c r="Q17" i="25"/>
  <c r="I19" i="25"/>
  <c r="F19" i="25"/>
  <c r="Q18" i="25"/>
  <c r="P19" i="25"/>
  <c r="L19" i="25"/>
  <c r="E19" i="25"/>
  <c r="G19" i="25"/>
  <c r="K19" i="25"/>
  <c r="Q15" i="25"/>
  <c r="A20" i="32" l="1"/>
  <c r="A21" i="32"/>
  <c r="A18" i="32"/>
  <c r="B18" i="32"/>
  <c r="C18" i="32"/>
  <c r="D18" i="32"/>
  <c r="E18" i="32"/>
  <c r="F18" i="32"/>
  <c r="G18" i="32"/>
  <c r="H18" i="32"/>
  <c r="I18" i="32"/>
  <c r="A19" i="32"/>
  <c r="B19" i="32"/>
  <c r="C19" i="32"/>
  <c r="D19" i="32"/>
  <c r="E19" i="32"/>
  <c r="F19" i="32"/>
  <c r="G19" i="32"/>
  <c r="H19" i="32"/>
  <c r="I19" i="32"/>
  <c r="B20" i="32"/>
  <c r="C20" i="32"/>
  <c r="D20" i="32"/>
  <c r="E20" i="32"/>
  <c r="F20" i="32"/>
  <c r="G20" i="32"/>
  <c r="H20" i="32"/>
  <c r="I20" i="32"/>
  <c r="B21" i="32"/>
  <c r="C21" i="32"/>
  <c r="D21" i="32"/>
  <c r="E21" i="32"/>
  <c r="F21" i="32"/>
  <c r="G21" i="32"/>
  <c r="H21" i="32"/>
  <c r="I21" i="32"/>
  <c r="I16" i="32"/>
  <c r="H16" i="32"/>
  <c r="G16" i="32"/>
  <c r="F16" i="32"/>
  <c r="E16" i="32"/>
  <c r="D16" i="32"/>
  <c r="C16" i="32"/>
  <c r="B16" i="32"/>
  <c r="A16" i="32"/>
  <c r="C28" i="32"/>
  <c r="D28" i="32"/>
  <c r="E28" i="32"/>
  <c r="F28" i="32"/>
  <c r="G28" i="32"/>
  <c r="H28" i="32"/>
  <c r="I28" i="32"/>
  <c r="A14" i="32"/>
  <c r="B14" i="32"/>
  <c r="C14" i="32"/>
  <c r="D14" i="32"/>
  <c r="E14" i="32"/>
  <c r="F14" i="32"/>
  <c r="G14" i="32"/>
  <c r="H14" i="32"/>
  <c r="I14" i="32"/>
  <c r="A15" i="32"/>
  <c r="B15" i="32"/>
  <c r="C15" i="32"/>
  <c r="D15" i="32"/>
  <c r="E15" i="32"/>
  <c r="F15" i="32"/>
  <c r="G15" i="32"/>
  <c r="H15" i="32"/>
  <c r="I15" i="32"/>
  <c r="B13" i="32"/>
  <c r="C13" i="32"/>
  <c r="D13" i="32"/>
  <c r="E13" i="32"/>
  <c r="F13" i="32"/>
  <c r="G13" i="32"/>
  <c r="H13" i="32"/>
  <c r="I13" i="32"/>
  <c r="A13" i="32"/>
  <c r="M15" i="29" l="1"/>
  <c r="N15" i="29"/>
  <c r="O15" i="29"/>
  <c r="M16" i="29"/>
  <c r="O16" i="29"/>
  <c r="M17" i="29"/>
  <c r="O17" i="29"/>
  <c r="M18" i="29"/>
  <c r="O18" i="29"/>
  <c r="M19" i="29"/>
  <c r="O19" i="29"/>
  <c r="M20" i="29"/>
  <c r="O20" i="29"/>
  <c r="P15" i="29" l="1"/>
  <c r="N16" i="29"/>
  <c r="P16" i="29" s="1"/>
  <c r="N19" i="29"/>
  <c r="P19" i="29" s="1"/>
  <c r="N20" i="29"/>
  <c r="P20" i="29" s="1"/>
  <c r="N17" i="29"/>
  <c r="P17" i="29" s="1"/>
  <c r="N18" i="29"/>
  <c r="P18" i="29" s="1"/>
  <c r="J53" i="26" l="1"/>
  <c r="K53" i="26" l="1"/>
  <c r="N14" i="25" l="1"/>
  <c r="Q14" i="25" l="1"/>
  <c r="Q19" i="25" s="1"/>
  <c r="N19" i="25"/>
</calcChain>
</file>

<file path=xl/sharedStrings.xml><?xml version="1.0" encoding="utf-8"?>
<sst xmlns="http://schemas.openxmlformats.org/spreadsheetml/2006/main" count="1221" uniqueCount="301">
  <si>
    <t>Nr.crt.</t>
  </si>
  <si>
    <t>Indicator</t>
  </si>
  <si>
    <t>Cauza  întreruperii</t>
  </si>
  <si>
    <t>Rural/Urban</t>
  </si>
  <si>
    <t>Tipul utilizatorului</t>
  </si>
  <si>
    <t>Nivelul Tensiunii</t>
  </si>
  <si>
    <t>SAIFI</t>
  </si>
  <si>
    <t>a. întreruperi planificate</t>
  </si>
  <si>
    <t>rural</t>
  </si>
  <si>
    <t>toti</t>
  </si>
  <si>
    <t>JT</t>
  </si>
  <si>
    <t>MT</t>
  </si>
  <si>
    <t>IT</t>
  </si>
  <si>
    <t>urban</t>
  </si>
  <si>
    <t>SAIDI</t>
  </si>
  <si>
    <t>ENS</t>
  </si>
  <si>
    <t>toate cauzele</t>
  </si>
  <si>
    <t>cumulat</t>
  </si>
  <si>
    <t>AIT</t>
  </si>
  <si>
    <r>
      <t xml:space="preserve">Număr de </t>
    </r>
    <r>
      <rPr>
        <sz val="12"/>
        <rFont val="Times New Roman"/>
        <family val="1"/>
      </rPr>
      <t>utilizator</t>
    </r>
    <r>
      <rPr>
        <sz val="12"/>
        <color indexed="8"/>
        <rFont val="Times New Roman"/>
        <family val="1"/>
      </rPr>
      <t>i deserviţi</t>
    </r>
  </si>
  <si>
    <t>N/A</t>
  </si>
  <si>
    <t>Nivelul de tensiune</t>
  </si>
  <si>
    <t>toate</t>
  </si>
  <si>
    <t>Numărul de cereri  de contracte de racordare</t>
  </si>
  <si>
    <t>mari consumatori</t>
  </si>
  <si>
    <t>TN</t>
  </si>
  <si>
    <t xml:space="preserve">             </t>
  </si>
  <si>
    <t>Trim. 1</t>
  </si>
  <si>
    <t>Trim. 2</t>
  </si>
  <si>
    <t>Trim. 3</t>
  </si>
  <si>
    <t>Trim 1</t>
  </si>
  <si>
    <t>Trim 2</t>
  </si>
  <si>
    <t>Trim 3</t>
  </si>
  <si>
    <t>Serviciu</t>
  </si>
  <si>
    <t>Persoane juridice</t>
  </si>
  <si>
    <t>Emiterea avizului tehnic de racordare</t>
  </si>
  <si>
    <t>Transmiterea ofertei de contract de racordare</t>
  </si>
  <si>
    <t>TOTAL</t>
  </si>
  <si>
    <t>Trim. 4</t>
  </si>
  <si>
    <t>Trim 4</t>
  </si>
  <si>
    <t>Valoare realizată lunar / anual</t>
  </si>
  <si>
    <t>Nr. crt.</t>
  </si>
  <si>
    <t>Restabilirea alimentării după o întrerupere  neplanificată</t>
  </si>
  <si>
    <t>Restabilirea alimentării după o întrerupere  planificată</t>
  </si>
  <si>
    <t>Numărul întreruperilor lungi planificate</t>
  </si>
  <si>
    <t>Emiterea certificatelor de racordare</t>
  </si>
  <si>
    <t>Proiectarea, obținerea autorizației de construire pentru branșament, execuția și recepția punerii în funcțiune a branșamentului</t>
  </si>
  <si>
    <t>Transmiterea ofertei de contract de distribuție</t>
  </si>
  <si>
    <t>Termenul pentru punerea sub tensiune a instalației de utilizare</t>
  </si>
  <si>
    <t>Răspuns la solicitările scrise privind explicarea cauzei întreruperilor</t>
  </si>
  <si>
    <t>Răspuns la reclamațiile scrise privind calitatea curbei de tensiune</t>
  </si>
  <si>
    <t>Răspuns la reclamația scrisă privind datele măsurate/consumul de energie electrică recalculat</t>
  </si>
  <si>
    <t>Reconectarea la rețea, din  momentul  anunțării OD de către utilizator/furnizor de efectuarea plății</t>
  </si>
  <si>
    <t>Indicatori de performanță</t>
  </si>
  <si>
    <t>Tensiunea la care se produce întreruperea (originea întreruperii)</t>
  </si>
  <si>
    <t>Numărul de intreruperile accidentale provocate de terți  în mediul urban</t>
  </si>
  <si>
    <t>Numărul de intreruperile accidentale provocate de terți în mediul rural</t>
  </si>
  <si>
    <t>Data întreruperii</t>
  </si>
  <si>
    <t>Anexa 5 – Indicatori de calitate comercială</t>
  </si>
  <si>
    <t>Tip utilizator*</t>
  </si>
  <si>
    <t>Numărul de cereri de racordare la rețea</t>
  </si>
  <si>
    <t>toți</t>
  </si>
  <si>
    <t>Timpul mediu** de emitere a avizelor tehnice de racordare, pentru cazul în care soluția de racordare a fost stabilită prin studiu de soluție (zile)</t>
  </si>
  <si>
    <t>Timpul mediu** de emitere a avizelor tehnice de racordare, pentru cazul în care soluția de racordare a fost stabilită prin fișă de soluție (zile)</t>
  </si>
  <si>
    <t>Timpul mediu** de emitere a certificatelor de racordare</t>
  </si>
  <si>
    <t>Numărul de cereri de racordare nesoluționate prin emiterea unui aviz tehnic de racordare (ATR)</t>
  </si>
  <si>
    <t>Numărul de cereri de racordare la care nu s-a răspuns în termenul stabilit prin regulamentul de racordare</t>
  </si>
  <si>
    <t>clienți casnici</t>
  </si>
  <si>
    <t>Numărul de contracte de racordare încheiate</t>
  </si>
  <si>
    <t>Timpul mediu** de încheiere a contractelor de racordare (zile)</t>
  </si>
  <si>
    <t>Numărul de cereri  de contracte de racordare nefinalizate/nesoluționate</t>
  </si>
  <si>
    <t>Numărul de cereri  de contracte de racordare la care nu s-a răspuns în termenul stabilit prin Regulamentul de racordare</t>
  </si>
  <si>
    <t>Durata medie** a procesului de racordare, de la depunerea documentației complete, fără studiu de soluție, până la punerea sub tensiune a instalației de utilizare (zile)</t>
  </si>
  <si>
    <t>Costul mediu** total pentru racordare (tarif pentru emitere ATR + cost studiu de soluție + tarif de racordare) (lei)</t>
  </si>
  <si>
    <t xml:space="preserve">Numărul de cereri  de contracte pentru serviciul de distribuție*** </t>
  </si>
  <si>
    <t>Timpul mediu** de încheiere a contractelor pentru serviciul de distribuție*** (zile)</t>
  </si>
  <si>
    <t>Numarul de reclamații referitoare la racordare/ contestații ATR</t>
  </si>
  <si>
    <t>Timpul mediu** de răspuns la reclamațiile referitoare la racordare/contestații ATR (zile)</t>
  </si>
  <si>
    <t>Numărul de reclamații primite referitoare la calitatea curbei de tensiune</t>
  </si>
  <si>
    <t>Timpul mediu** de răspuns la reclamațiile referitoare la calitatea curbei de tensiune (zile)</t>
  </si>
  <si>
    <t>Numărul de utilizatori deconectați pentru neplată</t>
  </si>
  <si>
    <t>Numărul de cereri/sesizări/reclamații, sau solicitări  scrise pe alte teme decât cele la care se referă explicit prezentul standard</t>
  </si>
  <si>
    <t>Numărul de cereri/sesizări/reclamații, sau solicitări scrise pe alte teme decât cele la care se referă explicit prezentul standard</t>
  </si>
  <si>
    <t>Timpul mediu** de răspuns la cererile/sesizările/reclamațiile, sau solicitările scrise pe alte teme decât cele la care se referă explicit prezentul standard (zile)</t>
  </si>
  <si>
    <t>Numărul de reclamații  referitoare la datele măsurate</t>
  </si>
  <si>
    <t>Timpul mediu** de răspuns la reclamațiile referitoare la datele măsurate/consumul de energie electrică recalculat (zile)</t>
  </si>
  <si>
    <t>Timpul mediu** de răspuns a reclamațiile referitoare la datele măsurate/consumul de energie electrică recalculat (zile)</t>
  </si>
  <si>
    <t>Numărul reclamațiilor scrise pe alte teme decât cele la care se referă explicit prezentul standard care nu s-au putut rezolva</t>
  </si>
  <si>
    <t>Numărul de utilizatori al căror contor nu este citit odată la 6 luni</t>
  </si>
  <si>
    <t>Numărul de utilizatori al căror contor nu este citit lunar</t>
  </si>
  <si>
    <t>Timpul mediu** de răspuns la apelurile telefonice (secunde)</t>
  </si>
  <si>
    <t>Numărul de apeluri telefonice la care nu s-a răspuns în 60 secunde</t>
  </si>
  <si>
    <t>Timpul mediu** de reconectare a locului de consum din  momentul  anunțării OD de către utilizator/furnizor de efectuarea plății (zile)</t>
  </si>
  <si>
    <t>Numărul solicitărilor/sesizărilor/reclamațiilor scrise la care nu s-a răspuns în termenul prevăzut în standard</t>
  </si>
  <si>
    <t>* În noțiunea de ”tip utilizator”  se includ locurile de consum și/sau de producere, precum și OD racordați.</t>
  </si>
  <si>
    <t>** Valoarea medie  reprezintă media aritmetică.</t>
  </si>
  <si>
    <t>*** Contracte noi, schimbarea soluției de racordare, schimbarea furnizorului, etc</t>
  </si>
  <si>
    <t>Anexa 4 – Compensații acordate de OD utilizatorilor pentru nerespectarea indicatorilor de calitate tehnică a energiei electrice și a indicatorilor de calitate comercială a serviciului de distribuție</t>
  </si>
  <si>
    <t>Serviciul</t>
  </si>
  <si>
    <t>Termenul maxim stabilit în standard/reglementările specifice în vigoare pentru realizarea serviciului*</t>
  </si>
  <si>
    <t>Compensații acordate în cazul nerespectării termenelor</t>
  </si>
  <si>
    <t>Ian.</t>
  </si>
  <si>
    <t>Feb.</t>
  </si>
  <si>
    <t>Mar.</t>
  </si>
  <si>
    <t>Apr</t>
  </si>
  <si>
    <t>Mai</t>
  </si>
  <si>
    <t>Iun</t>
  </si>
  <si>
    <t>Iul.</t>
  </si>
  <si>
    <t>Aug.</t>
  </si>
  <si>
    <t>Sept.</t>
  </si>
  <si>
    <t>Oct.</t>
  </si>
  <si>
    <t>Noi.</t>
  </si>
  <si>
    <t>Dec</t>
  </si>
  <si>
    <t>Persoane fizice</t>
  </si>
  <si>
    <t>130 RON la 110kV; 90 RON  la JT și MT</t>
  </si>
  <si>
    <t>130 RON la 110 kV; 40 RON  la JT și MT</t>
  </si>
  <si>
    <t>10 zile calendaristice</t>
  </si>
  <si>
    <t>130 RON la 110 kV; 90 RON  la JT și MT</t>
  </si>
  <si>
    <t>90 zile calendaristice</t>
  </si>
  <si>
    <t>100 RON la JT</t>
  </si>
  <si>
    <t>20 zile calendaristice</t>
  </si>
  <si>
    <t>15 zile calendaristice</t>
  </si>
  <si>
    <t>130 RON la 110kV; 70 RON  la JT și MT</t>
  </si>
  <si>
    <t>270 RON la 110kV; 130 RON  la JT și MT</t>
  </si>
  <si>
    <t>270 RON la 110 kV; 70 RON  la JT și MT</t>
  </si>
  <si>
    <t>30 de zile calendaristice</t>
  </si>
  <si>
    <t>90 RON la 110kV; 70 RON  la JT și MT</t>
  </si>
  <si>
    <t>90 RON la 110 kV; 40 RON  la JT și MT</t>
  </si>
  <si>
    <t xml:space="preserve"> 15 zile calendaristice</t>
  </si>
  <si>
    <t>2 zile lucrătoare</t>
  </si>
  <si>
    <t>270 RON la 110kV; 1130 RON  la JT și MT</t>
  </si>
  <si>
    <t>270 RON la 110 kV; 90 RON  la JT și MT</t>
  </si>
  <si>
    <t>130 RON</t>
  </si>
  <si>
    <t>-</t>
  </si>
  <si>
    <t>* În cazul în care termenele se modifică prin reglementări sau alte acte normative, vor fi aplicabile noile termene.</t>
  </si>
  <si>
    <t xml:space="preserve">Anexa 3 –  Monitorizarea întreruperilor </t>
  </si>
  <si>
    <t>Numărul de întreruperi lungi planificate în mediul urban</t>
  </si>
  <si>
    <t>Numărul de întreruperi lungi neplanificate în mediul urban</t>
  </si>
  <si>
    <t>Numărul de întreruperi scurte în mediul urban</t>
  </si>
  <si>
    <t>Numărul de întreruperi lungi planificate în mediul rural</t>
  </si>
  <si>
    <t>Numărul de întreruperi lungi neplanificate în mediul rural</t>
  </si>
  <si>
    <t>Numărul de întreruperi scurte în mediul rural</t>
  </si>
  <si>
    <t>Apr.</t>
  </si>
  <si>
    <t>Iun.</t>
  </si>
  <si>
    <t>Sep.</t>
  </si>
  <si>
    <t>Dec.</t>
  </si>
  <si>
    <t>Anexa 2 – Indicatori de continuitate</t>
  </si>
  <si>
    <t>MAIFI</t>
  </si>
  <si>
    <t>Anexa 1 – Compensații acordate de OD utilizatorilor pentru nerespectarea indicatorilor de continuitate în alimentarea cu energie electrică</t>
  </si>
  <si>
    <t>Termenul maxim stabilit în standard</t>
  </si>
  <si>
    <t>Compensații acordate. Loc de consum/de producere și loc de consum și de producere</t>
  </si>
  <si>
    <t>30 RON / depășire la JT</t>
  </si>
  <si>
    <t>8 ore indiferent de zonă</t>
  </si>
  <si>
    <t>Numărul întreruperilor lungi neplanificate ce afectează un loc de consum și/sau de producere racordat la rețelele electrice de JT</t>
  </si>
  <si>
    <t>Numărul întreruperilor lungi neplanificate ce afectează un loc de consum și/sau de producere racordat la rețelele electrice de IT sau MT</t>
  </si>
  <si>
    <t>Pers. Jurid.</t>
  </si>
  <si>
    <t>Pers. Fiz.</t>
  </si>
  <si>
    <t xml:space="preserve">Anexa 8 –  Monitorizarea intreruperilor accidentale provocate de terți </t>
  </si>
  <si>
    <t>ANEXA NR.7 - Monitorizarea compensatiilor acordate utilizatorilor</t>
  </si>
  <si>
    <t>Data acordării compensaţiei [zzllaa]</t>
  </si>
  <si>
    <t>Valoarea compensaţiei acordate [lei]</t>
  </si>
  <si>
    <t>Zonă de consum (urban/rural) U/R  </t>
  </si>
  <si>
    <t>Motivul acordării compensaţiei: indicatorul de performanţă / serviciul neîndeplinit </t>
  </si>
  <si>
    <t>continuitatea alimentării cu energie electrică a utilizatorilor</t>
  </si>
  <si>
    <t>Calitatea comerciala a serviciului de distributie a energiei electrice</t>
  </si>
  <si>
    <t>CLUJ</t>
  </si>
  <si>
    <t>Oradea</t>
  </si>
  <si>
    <t>Baia Mare</t>
  </si>
  <si>
    <t>Satu Mare</t>
  </si>
  <si>
    <t>Bistrita</t>
  </si>
  <si>
    <t>Zalau</t>
  </si>
  <si>
    <t>*2) Se va bifa una dintre cele trei categorii</t>
  </si>
  <si>
    <t>*3) Se precizează atât numărul total de compensaţii acordate, cât şi defalcarea acestuia pe categorii aferente indicatorilor de performanţă.</t>
  </si>
  <si>
    <t>*4) Se precizează atât valoarea totală a compensaţiilor acordate, cât şi defalcarea acesteia pe categorii aferente indicatorilor de performanţă.</t>
  </si>
  <si>
    <t>Anexa 6 – Înregistrarea întreruperilor lungi în cazul cărora restabilirea alimentarii cu energie electrică, pentru cel puțin un utilizator,  s-a realizat cu depașirea duratei prevăzute în standard</t>
  </si>
  <si>
    <t>Nr. Crt.</t>
  </si>
  <si>
    <t>Nivelul de tensiune la care s-a produs întreruperea</t>
  </si>
  <si>
    <t>Tipul întreruperii (planificată /neplanificată)</t>
  </si>
  <si>
    <t>Numărul total de utilizatori afectați de întrerupere*</t>
  </si>
  <si>
    <t>Numărul total de utilizatori pentru care restabilirea alimentarii cu energie electrică s-a realizat cu depașirea duratei prevăzute în standard</t>
  </si>
  <si>
    <t>Cauza nerespectării indicatorului de performanță</t>
  </si>
  <si>
    <t>Numărul total de compensații plătite</t>
  </si>
  <si>
    <t>Valoarea totală a compensațiilor plătite</t>
  </si>
  <si>
    <t>Nr</t>
  </si>
  <si>
    <t>Numărul de contracte de racordare incheiate</t>
  </si>
  <si>
    <t>Numarul de reclamații referitoare la racordare/ contestații ATR la care nu sa raspuns in termenul stabilit prin reglementarile in vigoare</t>
  </si>
  <si>
    <t>Numărul de reclamații primite referitoare la calitatea curbei de tensiune care nu sa putut rezolva</t>
  </si>
  <si>
    <t xml:space="preserve">Numărul total de apeluri telefonice </t>
  </si>
  <si>
    <t>Numărul total de apeluri telefonice  nepreluate</t>
  </si>
  <si>
    <r>
      <t xml:space="preserve">Numărul de cereri  de contracte pentru serviciul de distribuție*** la care nu sa raspuns in termenul prezentului standard </t>
    </r>
    <r>
      <rPr>
        <sz val="10"/>
        <color indexed="9"/>
        <rFont val="Times New Roman"/>
        <family val="1"/>
      </rPr>
      <t>v</t>
    </r>
  </si>
  <si>
    <r>
      <t>Numărul de reclamații primite referitoare la calitatea curbei de tensiune  la care nu sa raspuns in termenul prezentului standard</t>
    </r>
    <r>
      <rPr>
        <sz val="10"/>
        <color indexed="9"/>
        <rFont val="Times New Roman"/>
        <family val="1"/>
      </rPr>
      <t xml:space="preserve"> v</t>
    </r>
  </si>
  <si>
    <t>Calitatea tehnică a energiei electrice distribuite</t>
  </si>
  <si>
    <t>Numar total de compensatii platite * 3)</t>
  </si>
  <si>
    <t>Valoarea Totala a compensatiilor acordate * 4) [lei]</t>
  </si>
  <si>
    <t>*1) Pentru ”tip utilizator” se completeaza: loc de consum (LC), loc de producere (LP) sau loc consum si producere (LCP) ori OD. Se precizeaza si nivelul de  tensiune la care este racordat locul de consum si/sau de producere ori OD. Ex; LCJT, LCMT?IT. LPJT</t>
  </si>
  <si>
    <t>Tip utilizator *1) (se va preciza şi nivelul de tensiune al RED la care este/urmează să fie racordat utilizatorul)</t>
  </si>
  <si>
    <t>Categoria indicatorilor de performanţă neîndepliniţi *2)</t>
  </si>
  <si>
    <t>c. întreruperi neplanificate cauzate de utilizatori* sau terti</t>
  </si>
  <si>
    <t>d. întreruperi neplanificate exclusiv întreruperile de la punctele b şi c</t>
  </si>
  <si>
    <r>
      <t>10 zile calendaristice</t>
    </r>
    <r>
      <rPr>
        <sz val="12"/>
        <rFont val="Times New Roman"/>
        <family val="1"/>
      </rPr>
      <t xml:space="preserve">, pentru cazul în care stabilirea soluției de racordare la rețeaua  electrică de IT, MT sau JT a unui loc de consum și/sau de producere se face pe baza unui studiu de soluție. </t>
    </r>
    <r>
      <rPr>
        <b/>
        <sz val="12"/>
        <rFont val="Times New Roman"/>
        <family val="1"/>
      </rPr>
      <t>30 de zile calendaristice</t>
    </r>
    <r>
      <rPr>
        <sz val="12"/>
        <rFont val="Times New Roman"/>
        <family val="1"/>
      </rPr>
      <t>, pentru cazul în care stabilirea soluției de racordare la rețeaua electrică de IT, MT sau JT a unui loc de consum și/sau de producere se face pe baza unei fișe de soluție.</t>
    </r>
  </si>
  <si>
    <t xml:space="preserve">130 RON la 110kV; 90 RON  la JT și MT  </t>
  </si>
  <si>
    <t xml:space="preserve">Răspuns la cererile /sesizările/reclamațiile, sau solicitările primite cu privire la serviciul de distributie, altele decit cele pentru care este pevazut explicit un termen de raspuns in reglementarile in vigoare </t>
  </si>
  <si>
    <t>Montarea/înlocuirea grupului de măsurare/elemente ale grupului de măsurare dispărut, defect ori suspect de înregistrări eronate in cazul unui loc de consumsi/sau de producere cu putere aprobata mai mare de 100 kW</t>
  </si>
  <si>
    <t>Montarea/înlocuirea grupului de măsurare/elemente ale grupului de măsurare dispărut, defect ori suspect de înregistrări eronate in cazul unui loc de consumsi/sau de producere cu putere aprobata mai mica sau egala cu 100 kW sau in cazul unui client final casnic</t>
  </si>
  <si>
    <r>
      <t>10 zile lucrătoare</t>
    </r>
    <r>
      <rPr>
        <sz val="12"/>
        <rFont val="Times New Roman"/>
        <family val="1"/>
      </rPr>
      <t xml:space="preserve"> în cazul unui loc de consum și/sau de producere cu puterea aprobată mai mică sau egală cu 100 kW, sau în cazul unui client final casnic</t>
    </r>
  </si>
  <si>
    <t xml:space="preserve">Înlocuirea/reprogramarea contorului la cererea scrisa a furnizorului/utilizatorului care are contract de distributie incheiat direct cu OD, motivata de obtiunea utilizatorului client final de schimbare a tarifului de furnizare, in situatia in care aplicarea noului tarif necesita un alt tip de contor sau reprogramarea celui existent. </t>
  </si>
  <si>
    <t>Respectarea indicatorilor de performanta privind calitatea curbei de tensiune</t>
  </si>
  <si>
    <t>270 RON la 110 kV ; 130 Ron la JT si MT</t>
  </si>
  <si>
    <r>
      <rPr>
        <b/>
        <sz val="12"/>
        <rFont val="Times New Roman"/>
        <family val="1"/>
      </rPr>
      <t>5 zile lucrătoare</t>
    </r>
    <r>
      <rPr>
        <sz val="12"/>
        <rFont val="Times New Roman"/>
        <family val="1"/>
      </rPr>
      <t xml:space="preserve"> în cazul unui loc de consum și/sau de producere cu puterea aprobată mai mare de 100 kW</t>
    </r>
  </si>
  <si>
    <r>
      <rPr>
        <b/>
        <sz val="10"/>
        <color indexed="10"/>
        <rFont val="Times New Roman"/>
        <family val="1"/>
      </rPr>
      <t xml:space="preserve">De la data intrării în vigoare a Standardului până la data de 31.12.2018: </t>
    </r>
    <r>
      <rPr>
        <sz val="10"/>
        <rFont val="Times New Roman"/>
        <family val="1"/>
      </rPr>
      <t xml:space="preserve">                                                                             8 ore – mediu urban, în condiții normale de vreme;                            18 ore – mediu rural, în    condiții normale de vreme;                             48 ore - în condiții meteorologice deosebite                                                      </t>
    </r>
    <r>
      <rPr>
        <b/>
        <sz val="10"/>
        <color indexed="10"/>
        <rFont val="Times New Roman"/>
        <family val="1"/>
      </rPr>
      <t xml:space="preserve">Începând cu data de 01.01.2019:                      </t>
    </r>
    <r>
      <rPr>
        <sz val="10"/>
        <rFont val="Times New Roman"/>
        <family val="1"/>
      </rPr>
      <t xml:space="preserve">                                   6 ore – mediu urban, în condiții normale de vreme;                       4 ore - municipii reședință de județ, în condiții normale de vreme;                                                                                                     12 ore – mediu rural, în condiții normale de vreme;                                              48 ore - în  condiții meteorologice deosebite.                                                                                            </t>
    </r>
  </si>
  <si>
    <t xml:space="preserve">300 RON / depășire la 110kV;                                                                               200 RON / depășire la MT ;                                                             30 RON / depășire la JT </t>
  </si>
  <si>
    <r>
      <rPr>
        <b/>
        <sz val="10"/>
        <color indexed="10"/>
        <rFont val="Times New Roman"/>
        <family val="1"/>
      </rPr>
      <t xml:space="preserve">Interval 01.01.2019 ÷ 31.12.2020: </t>
    </r>
    <r>
      <rPr>
        <sz val="10"/>
        <rFont val="Times New Roman"/>
        <family val="1"/>
      </rPr>
      <t xml:space="preserve">                                                  12 întreruperi – mediu urban                                                      24 întreruperi – mediu rural                                              </t>
    </r>
    <r>
      <rPr>
        <b/>
        <sz val="10"/>
        <color indexed="10"/>
        <rFont val="Times New Roman"/>
        <family val="1"/>
      </rPr>
      <t xml:space="preserve">Interval 01.01.2021 ÷ 31.12.2022 </t>
    </r>
    <r>
      <rPr>
        <sz val="10"/>
        <color indexed="10"/>
        <rFont val="Times New Roman"/>
        <family val="1"/>
      </rPr>
      <t xml:space="preserve">                                     </t>
    </r>
    <r>
      <rPr>
        <sz val="10"/>
        <rFont val="Times New Roman"/>
        <family val="1"/>
      </rPr>
      <t xml:space="preserve">8 întreruperi – mediu urban                                                                              16 întreruperi – mediu rural                                                </t>
    </r>
    <r>
      <rPr>
        <b/>
        <sz val="10"/>
        <color indexed="10"/>
        <rFont val="Times New Roman"/>
        <family val="1"/>
      </rPr>
      <t xml:space="preserve">Începând cu 01.01.2023:                                                                                       </t>
    </r>
    <r>
      <rPr>
        <sz val="10"/>
        <rFont val="Times New Roman"/>
        <family val="1"/>
      </rPr>
      <t xml:space="preserve"> 8 întreruperi – indiferent de zonă</t>
    </r>
  </si>
  <si>
    <r>
      <rPr>
        <b/>
        <sz val="10"/>
        <color indexed="10"/>
        <rFont val="Times New Roman"/>
        <family val="1"/>
      </rPr>
      <t xml:space="preserve">Începând cu 01.01.2019: </t>
    </r>
    <r>
      <rPr>
        <sz val="10"/>
        <rFont val="Times New Roman"/>
        <family val="1"/>
      </rPr>
      <t xml:space="preserve">                                                                                     3 întreruperi – indiferent de zonă</t>
    </r>
  </si>
  <si>
    <t>300 RON / depășire la 110kV;                                              200 RON / depășire la MT;</t>
  </si>
  <si>
    <t>4 întreruperi – mediu urban                                                                    8 întreruperi – mediu rural</t>
  </si>
  <si>
    <t>b. întreruperi neplanificate cauzate de conditii meteorologice deosebite</t>
  </si>
  <si>
    <t>An 2018</t>
  </si>
  <si>
    <t>AD</t>
  </si>
  <si>
    <t>Annual demand (SGM) trebuie cerut de la SD si trecut in Anexele 1 SD</t>
  </si>
  <si>
    <t>MWh</t>
  </si>
  <si>
    <t>Persoane Fizice</t>
  </si>
  <si>
    <t>Total an 2018</t>
  </si>
  <si>
    <t>Rural</t>
  </si>
  <si>
    <t>Urban</t>
  </si>
  <si>
    <t>Jt</t>
  </si>
  <si>
    <t>Mt</t>
  </si>
  <si>
    <t>It</t>
  </si>
  <si>
    <t>Toti</t>
  </si>
  <si>
    <t>Luna</t>
  </si>
  <si>
    <t>SAIFI Rural (Planificate + neplanificate)</t>
  </si>
  <si>
    <t>SAIFI Urban (Planificate + neplanificate)</t>
  </si>
  <si>
    <t>SAIDI Rural (Planificate + neplanificate)</t>
  </si>
  <si>
    <t>SAIDI Urban (Planificate + neplanificate)</t>
  </si>
  <si>
    <t>SAIFI Planificate ( rural + urban )</t>
  </si>
  <si>
    <t>SAIFI Neplanificate ( rural + urban )</t>
  </si>
  <si>
    <t>SAIDI Planificate ( rural + urban )</t>
  </si>
  <si>
    <t>SAIDI Neplanificate ( rural + urban )</t>
  </si>
  <si>
    <t>MAIFI Rural (Neplanificate)</t>
  </si>
  <si>
    <t>MAIFI Urban (Neplanificate)</t>
  </si>
  <si>
    <t>MAIFI Joasa tensiune</t>
  </si>
  <si>
    <t>MAIFI Medie tensiune</t>
  </si>
  <si>
    <t>MAIFI Inalta tensiune</t>
  </si>
  <si>
    <t>SAIFI Rural (fara conditii meteo deosebite)</t>
  </si>
  <si>
    <t>SAIFI Urban (fara conditii meteo deosebite)</t>
  </si>
  <si>
    <t>SAIDI Rural (fara conditii meteo deosebite)</t>
  </si>
  <si>
    <t>SAIDI Urban (fara conditii meteo deosebite)</t>
  </si>
  <si>
    <t>SAIFI Planificate ( fara conditii meteo deosebite )</t>
  </si>
  <si>
    <t>SAIFI Neplanificate ( fara conditii meteo deosebite)</t>
  </si>
  <si>
    <t>SAIDI Planificate ( fara conditii meteo deosebite)</t>
  </si>
  <si>
    <t>SAIDI Neplanificate ( fara conditii meteo deosebite )</t>
  </si>
  <si>
    <t>SAIFI Rural (fara conditii meteo deosebite si fara terti)</t>
  </si>
  <si>
    <t>SAIFI Urban (fara conditii meteo deosebite si fara terti)</t>
  </si>
  <si>
    <t>SAIDI Rural (fara conditii meteo deosebite si fara terti)</t>
  </si>
  <si>
    <t>SAIDI Urban (fara conditii meteo deosebite si fara terti)</t>
  </si>
  <si>
    <t>SAIFI Planificate ( fara conditii meteo deosebite si fara terti )</t>
  </si>
  <si>
    <t>SAIFI Neplanificate ( fara conditii meteo deosebite si fara terti)</t>
  </si>
  <si>
    <t>SAIDI Planificate ( fara conditii meteo deosebite si fara terti)</t>
  </si>
  <si>
    <t>SAIDI Neplanificate ( fara conditii meteo deosebite si fara terti)</t>
  </si>
  <si>
    <t>SAIFI Joasa tensiune</t>
  </si>
  <si>
    <t>SAIFI Medie tensiune</t>
  </si>
  <si>
    <t>SAIFI Inalta tensiune</t>
  </si>
  <si>
    <t>SAIFI Rural Joasa tensiune</t>
  </si>
  <si>
    <t>SAIFI Rural Medie tensiune</t>
  </si>
  <si>
    <t>SAIFI Rural Inalta tensiune</t>
  </si>
  <si>
    <t>SAIFI Urban Joasa tensiune</t>
  </si>
  <si>
    <t>SAIFI Urban Medie tensiune</t>
  </si>
  <si>
    <t>SAIFI Urban Inalta tensiune</t>
  </si>
  <si>
    <t>SAIDI Joasa tensiune</t>
  </si>
  <si>
    <t>SAIDI Medie tensiune</t>
  </si>
  <si>
    <t>SAIDI Inalta tensiune</t>
  </si>
  <si>
    <t>SAIDI Rural Joasa tensiune</t>
  </si>
  <si>
    <t>SAIDI Rural Medie tensiune</t>
  </si>
  <si>
    <t>SAIDI Rural Inalta tensiune</t>
  </si>
  <si>
    <t>SAIDI Urban Joasa tensiune</t>
  </si>
  <si>
    <t>SAIDI Urban Medie tensiune</t>
  </si>
  <si>
    <t>SAIDI Urban Inalta tensiune</t>
  </si>
  <si>
    <t>SAIFI GLOBAL Rural+Urban</t>
  </si>
  <si>
    <t>SAIDI GLOBAL Rural+Urban</t>
  </si>
  <si>
    <t>SAIFI GLOBAL Planificate+Neplanificate</t>
  </si>
  <si>
    <t>SAIDI GLOBAL Planificate+Neplanificate</t>
  </si>
  <si>
    <t>SAIFI GLOBAL Mt+Jt</t>
  </si>
  <si>
    <t>SAIDI GLOBAL Mt+Jt</t>
  </si>
  <si>
    <t>SAIFI GLOBAL fara conditii meteo deosebite</t>
  </si>
  <si>
    <t>SAIDI GLOBAL fara conditii meteo deosebite</t>
  </si>
  <si>
    <t>SAIFI GLOBAL (fara conditii meteo deosebite si fara terti)</t>
  </si>
  <si>
    <t>SAIDI GLOBAL (fara conditii meteo deosebite si fara terti)</t>
  </si>
  <si>
    <t>SAIFI planificate</t>
  </si>
  <si>
    <t>SAIFI Planificate - mediu Urban</t>
  </si>
  <si>
    <t>SAIFI Planificate - mediu Rural</t>
  </si>
  <si>
    <t>SAIFI neplanificate</t>
  </si>
  <si>
    <t>SAIFI Neplanificate - mediu Urban</t>
  </si>
  <si>
    <t>SAIFI Neplanificate - mediu Rural</t>
  </si>
  <si>
    <t>SAIFI total – frecventa medie a intreruperilor</t>
  </si>
  <si>
    <t>SAIDI planificate</t>
  </si>
  <si>
    <t>SAIDI Planificate - mediu Urban</t>
  </si>
  <si>
    <t>SAIDI Planificate - mediu Rural</t>
  </si>
  <si>
    <t>SAIDI neplanificate</t>
  </si>
  <si>
    <t>SAIDI Neplanificate - mediu Urban</t>
  </si>
  <si>
    <t>SAIDI Neplanificate - mediu Rural</t>
  </si>
  <si>
    <t>SAIDI total – durata medie a intreruperilor</t>
  </si>
  <si>
    <t>Nr. intr.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</si>
</sst>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l_e_i_-;\-* #,##0.00\ _l_e_i_-;_-* &quot;-&quot;??\ _l_e_i_-;_-@_-"/>
    <numFmt numFmtId="165" formatCode="_(* #,##0.000_);_(* \(#,##0.000\);_(* &quot;-&quot;??_);_(@_)"/>
    <numFmt numFmtId="166" formatCode="_(* #,##0_);_(* \(#,##0\);_(* &quot;-&quot;??_);_(@_)"/>
    <numFmt numFmtId="167" formatCode="_-* #,##0\ _l_e_i_-;\-* #,##0\ _l_e_i_-;_-* &quot;-&quot;??\ _l_e_i_-;_-@_-"/>
  </numFmts>
  <fonts count="6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color indexed="12"/>
      <name val="Times New Roman"/>
      <family val="1"/>
    </font>
    <font>
      <b/>
      <sz val="11"/>
      <color indexed="12"/>
      <name val="Times New Roman"/>
      <family val="1"/>
    </font>
    <font>
      <sz val="10"/>
      <name val="Arial"/>
      <family val="2"/>
    </font>
    <font>
      <sz val="10"/>
      <color indexed="9"/>
      <name val="Times New Roman"/>
      <family val="1"/>
    </font>
    <font>
      <sz val="10"/>
      <color indexed="12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color indexed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color theme="6" tint="-0.499984740745262"/>
      <name val="Times New Roman"/>
      <family val="1"/>
    </font>
    <font>
      <b/>
      <sz val="10"/>
      <color rgb="FF0000CC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i/>
      <sz val="12"/>
      <color indexed="12"/>
      <name val="Times New Roman"/>
      <family val="1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  <font>
      <sz val="12"/>
      <color rgb="FF006600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" applyNumberFormat="0" applyAlignment="0" applyProtection="0"/>
    <xf numFmtId="0" fontId="32" fillId="0" borderId="6" applyNumberFormat="0" applyFill="0" applyAlignment="0" applyProtection="0"/>
    <xf numFmtId="0" fontId="33" fillId="22" borderId="0" applyNumberFormat="0" applyBorder="0" applyAlignment="0" applyProtection="0"/>
    <xf numFmtId="0" fontId="12" fillId="0" borderId="0"/>
    <xf numFmtId="0" fontId="40" fillId="0" borderId="0"/>
    <xf numFmtId="0" fontId="16" fillId="0" borderId="0"/>
    <xf numFmtId="0" fontId="12" fillId="0" borderId="0"/>
    <xf numFmtId="0" fontId="41" fillId="0" borderId="0"/>
    <xf numFmtId="0" fontId="34" fillId="23" borderId="7" applyNumberFormat="0" applyFont="0" applyAlignment="0" applyProtection="0"/>
    <xf numFmtId="0" fontId="35" fillId="20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91">
    <xf numFmtId="0" fontId="0" fillId="0" borderId="0" xfId="0"/>
    <xf numFmtId="0" fontId="8" fillId="0" borderId="10" xfId="0" applyFont="1" applyBorder="1" applyAlignment="1">
      <alignment vertical="center" wrapText="1"/>
    </xf>
    <xf numFmtId="0" fontId="8" fillId="24" borderId="10" xfId="0" applyFont="1" applyFill="1" applyBorder="1" applyAlignment="1">
      <alignment vertical="center" wrapText="1"/>
    </xf>
    <xf numFmtId="0" fontId="8" fillId="25" borderId="10" xfId="0" applyFont="1" applyFill="1" applyBorder="1" applyAlignment="1">
      <alignment vertical="center" wrapText="1"/>
    </xf>
    <xf numFmtId="0" fontId="8" fillId="26" borderId="10" xfId="0" applyFont="1" applyFill="1" applyBorder="1" applyAlignment="1">
      <alignment vertical="center" wrapText="1"/>
    </xf>
    <xf numFmtId="0" fontId="8" fillId="27" borderId="10" xfId="0" applyFont="1" applyFill="1" applyBorder="1" applyAlignment="1">
      <alignment vertical="center" wrapText="1"/>
    </xf>
    <xf numFmtId="0" fontId="8" fillId="28" borderId="1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11" fillId="0" borderId="11" xfId="28" applyNumberFormat="1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24" borderId="12" xfId="0" applyFont="1" applyFill="1" applyBorder="1" applyAlignment="1">
      <alignment vertical="center" wrapText="1"/>
    </xf>
    <xf numFmtId="0" fontId="5" fillId="25" borderId="12" xfId="0" applyFont="1" applyFill="1" applyBorder="1" applyAlignment="1">
      <alignment vertical="center" wrapText="1"/>
    </xf>
    <xf numFmtId="0" fontId="5" fillId="26" borderId="12" xfId="0" applyFont="1" applyFill="1" applyBorder="1" applyAlignment="1">
      <alignment vertical="center" wrapText="1"/>
    </xf>
    <xf numFmtId="0" fontId="5" fillId="27" borderId="12" xfId="0" applyFont="1" applyFill="1" applyBorder="1" applyAlignment="1">
      <alignment vertical="center" wrapText="1"/>
    </xf>
    <xf numFmtId="0" fontId="5" fillId="28" borderId="1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6" fontId="6" fillId="0" borderId="0" xfId="28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43" fontId="4" fillId="0" borderId="10" xfId="28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3" fontId="4" fillId="0" borderId="0" xfId="28" applyFont="1" applyBorder="1" applyAlignment="1">
      <alignment horizontal="center" vertical="center" wrapText="1"/>
    </xf>
    <xf numFmtId="166" fontId="4" fillId="0" borderId="0" xfId="28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4" fillId="0" borderId="10" xfId="0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166" fontId="45" fillId="0" borderId="10" xfId="28" applyNumberFormat="1" applyFont="1" applyBorder="1" applyAlignment="1">
      <alignment horizontal="center" vertical="center" wrapText="1"/>
    </xf>
    <xf numFmtId="166" fontId="15" fillId="0" borderId="10" xfId="28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6" fillId="0" borderId="10" xfId="0" applyFont="1" applyBorder="1" applyAlignment="1">
      <alignment horizontal="center" vertical="center" wrapText="1"/>
    </xf>
    <xf numFmtId="0" fontId="47" fillId="29" borderId="10" xfId="0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65" fontId="6" fillId="0" borderId="10" xfId="28" applyNumberFormat="1" applyFont="1" applyBorder="1" applyAlignment="1">
      <alignment horizontal="center" vertical="center" wrapText="1"/>
    </xf>
    <xf numFmtId="164" fontId="14" fillId="0" borderId="10" xfId="28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6" fillId="0" borderId="13" xfId="0" applyFont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4" fillId="0" borderId="0" xfId="54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6" fillId="0" borderId="0" xfId="28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4" fontId="6" fillId="0" borderId="0" xfId="28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19" fillId="0" borderId="0" xfId="28" applyNumberFormat="1" applyFont="1" applyAlignment="1">
      <alignment vertical="center" wrapText="1"/>
    </xf>
    <xf numFmtId="165" fontId="18" fillId="0" borderId="0" xfId="28" applyNumberFormat="1" applyFont="1" applyAlignment="1">
      <alignment vertical="center" wrapText="1"/>
    </xf>
    <xf numFmtId="43" fontId="18" fillId="0" borderId="0" xfId="28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4" borderId="10" xfId="0" applyFont="1" applyFill="1" applyBorder="1" applyAlignment="1">
      <alignment horizontal="center" vertical="center" wrapText="1"/>
    </xf>
    <xf numFmtId="0" fontId="5" fillId="30" borderId="10" xfId="0" applyFont="1" applyFill="1" applyBorder="1" applyAlignment="1">
      <alignment horizontal="center" vertical="center" wrapText="1"/>
    </xf>
    <xf numFmtId="0" fontId="7" fillId="31" borderId="10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7" fillId="33" borderId="10" xfId="0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 wrapText="1"/>
    </xf>
    <xf numFmtId="0" fontId="7" fillId="27" borderId="10" xfId="0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43" fontId="10" fillId="0" borderId="10" xfId="28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" fillId="0" borderId="10" xfId="52" applyFont="1" applyBorder="1" applyAlignment="1">
      <alignment horizontal="center" vertical="center" wrapText="1"/>
    </xf>
    <xf numFmtId="0" fontId="4" fillId="0" borderId="10" xfId="52" applyFont="1" applyBorder="1" applyAlignment="1">
      <alignment vertical="center" wrapText="1"/>
    </xf>
    <xf numFmtId="0" fontId="5" fillId="0" borderId="10" xfId="52" applyFont="1" applyBorder="1" applyAlignment="1">
      <alignment horizontal="center" vertical="center" wrapText="1"/>
    </xf>
    <xf numFmtId="49" fontId="4" fillId="0" borderId="10" xfId="52" applyNumberFormat="1" applyFont="1" applyBorder="1" applyAlignment="1">
      <alignment vertical="center" wrapText="1"/>
    </xf>
    <xf numFmtId="0" fontId="10" fillId="0" borderId="10" xfId="52" applyFont="1" applyBorder="1" applyAlignment="1">
      <alignment horizontal="center" vertical="center" wrapText="1"/>
    </xf>
    <xf numFmtId="0" fontId="10" fillId="0" borderId="10" xfId="52" applyFont="1" applyBorder="1" applyAlignment="1">
      <alignment vertical="center" wrapText="1"/>
    </xf>
    <xf numFmtId="0" fontId="10" fillId="0" borderId="0" xfId="52" applyFont="1" applyBorder="1" applyAlignment="1">
      <alignment vertical="center" wrapText="1"/>
    </xf>
    <xf numFmtId="0" fontId="4" fillId="0" borderId="10" xfId="52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8" fillId="0" borderId="10" xfId="52" applyFont="1" applyBorder="1" applyAlignment="1">
      <alignment horizontal="center" vertical="center" wrapText="1"/>
    </xf>
    <xf numFmtId="0" fontId="10" fillId="0" borderId="10" xfId="52" applyFont="1" applyBorder="1" applyAlignment="1">
      <alignment horizontal="justify" vertical="center" wrapText="1"/>
    </xf>
    <xf numFmtId="0" fontId="48" fillId="0" borderId="16" xfId="52" applyFont="1" applyBorder="1" applyAlignment="1">
      <alignment horizontal="center" vertical="center" wrapText="1"/>
    </xf>
    <xf numFmtId="0" fontId="48" fillId="29" borderId="10" xfId="52" applyFont="1" applyFill="1" applyBorder="1" applyAlignment="1">
      <alignment horizontal="center" vertical="center" wrapText="1"/>
    </xf>
    <xf numFmtId="0" fontId="10" fillId="29" borderId="10" xfId="52" applyFont="1" applyFill="1" applyBorder="1" applyAlignment="1">
      <alignment horizontal="justify" vertical="center" wrapText="1"/>
    </xf>
    <xf numFmtId="0" fontId="10" fillId="29" borderId="10" xfId="52" applyFont="1" applyFill="1" applyBorder="1" applyAlignment="1">
      <alignment horizontal="center" vertical="center" wrapText="1"/>
    </xf>
    <xf numFmtId="0" fontId="10" fillId="29" borderId="10" xfId="52" applyFont="1" applyFill="1" applyBorder="1" applyAlignment="1">
      <alignment vertical="center" wrapText="1"/>
    </xf>
    <xf numFmtId="0" fontId="48" fillId="0" borderId="0" xfId="52" applyFont="1" applyBorder="1" applyAlignment="1">
      <alignment horizontal="center" vertical="center" wrapText="1"/>
    </xf>
    <xf numFmtId="0" fontId="10" fillId="0" borderId="0" xfId="52" applyFont="1" applyBorder="1" applyAlignment="1">
      <alignment horizontal="left" vertical="center"/>
    </xf>
    <xf numFmtId="0" fontId="10" fillId="0" borderId="0" xfId="52" applyFont="1" applyBorder="1"/>
    <xf numFmtId="0" fontId="10" fillId="0" borderId="0" xfId="52" applyFont="1" applyBorder="1" applyAlignment="1">
      <alignment horizontal="center"/>
    </xf>
    <xf numFmtId="165" fontId="51" fillId="0" borderId="11" xfId="28" applyNumberFormat="1" applyFont="1" applyFill="1" applyBorder="1" applyAlignment="1">
      <alignment horizontal="center" vertical="center" wrapText="1"/>
    </xf>
    <xf numFmtId="166" fontId="11" fillId="0" borderId="11" xfId="28" applyNumberFormat="1" applyFont="1" applyFill="1" applyBorder="1" applyAlignment="1">
      <alignment vertical="center" wrapText="1"/>
    </xf>
    <xf numFmtId="165" fontId="11" fillId="30" borderId="11" xfId="28" applyNumberFormat="1" applyFont="1" applyFill="1" applyBorder="1" applyAlignment="1">
      <alignment vertical="center" wrapText="1"/>
    </xf>
    <xf numFmtId="165" fontId="51" fillId="30" borderId="11" xfId="28" applyNumberFormat="1" applyFont="1" applyFill="1" applyBorder="1" applyAlignment="1">
      <alignment horizontal="center" vertical="center" wrapText="1"/>
    </xf>
    <xf numFmtId="165" fontId="11" fillId="31" borderId="11" xfId="28" applyNumberFormat="1" applyFont="1" applyFill="1" applyBorder="1" applyAlignment="1">
      <alignment vertical="center" wrapText="1"/>
    </xf>
    <xf numFmtId="165" fontId="51" fillId="31" borderId="11" xfId="28" applyNumberFormat="1" applyFont="1" applyFill="1" applyBorder="1" applyAlignment="1">
      <alignment horizontal="center" vertical="center" wrapText="1"/>
    </xf>
    <xf numFmtId="165" fontId="11" fillId="32" borderId="11" xfId="28" applyNumberFormat="1" applyFont="1" applyFill="1" applyBorder="1" applyAlignment="1">
      <alignment vertical="center" wrapText="1"/>
    </xf>
    <xf numFmtId="165" fontId="51" fillId="32" borderId="11" xfId="28" applyNumberFormat="1" applyFont="1" applyFill="1" applyBorder="1" applyAlignment="1">
      <alignment horizontal="center" vertical="center" wrapText="1"/>
    </xf>
    <xf numFmtId="165" fontId="11" fillId="33" borderId="11" xfId="28" applyNumberFormat="1" applyFont="1" applyFill="1" applyBorder="1" applyAlignment="1">
      <alignment vertical="center" wrapText="1"/>
    </xf>
    <xf numFmtId="165" fontId="51" fillId="33" borderId="11" xfId="28" applyNumberFormat="1" applyFont="1" applyFill="1" applyBorder="1" applyAlignment="1">
      <alignment horizontal="center" vertical="center" wrapText="1"/>
    </xf>
    <xf numFmtId="167" fontId="5" fillId="0" borderId="10" xfId="30" applyNumberFormat="1" applyFont="1" applyBorder="1" applyAlignment="1">
      <alignment horizontal="center" vertical="top" wrapText="1"/>
    </xf>
    <xf numFmtId="167" fontId="8" fillId="0" borderId="10" xfId="30" applyNumberFormat="1" applyFont="1" applyFill="1" applyBorder="1" applyAlignment="1">
      <alignment vertical="top" wrapText="1"/>
    </xf>
    <xf numFmtId="167" fontId="4" fillId="0" borderId="10" xfId="30" applyNumberFormat="1" applyFont="1" applyFill="1" applyBorder="1" applyAlignment="1">
      <alignment vertical="top" wrapText="1"/>
    </xf>
    <xf numFmtId="167" fontId="7" fillId="0" borderId="10" xfId="30" applyNumberFormat="1" applyFont="1" applyFill="1" applyBorder="1" applyAlignment="1">
      <alignment horizontal="justify" vertical="top" wrapText="1"/>
    </xf>
    <xf numFmtId="167" fontId="5" fillId="0" borderId="10" xfId="30" applyNumberFormat="1" applyFont="1" applyFill="1" applyBorder="1" applyAlignment="1">
      <alignment vertical="top" wrapText="1"/>
    </xf>
    <xf numFmtId="167" fontId="8" fillId="0" borderId="10" xfId="30" applyNumberFormat="1" applyFont="1" applyFill="1" applyBorder="1" applyAlignment="1">
      <alignment horizontal="center" vertical="center" wrapText="1"/>
    </xf>
    <xf numFmtId="167" fontId="39" fillId="0" borderId="10" xfId="30" applyNumberFormat="1" applyFont="1" applyFill="1" applyBorder="1" applyAlignment="1">
      <alignment horizontal="center" vertical="center" wrapText="1"/>
    </xf>
    <xf numFmtId="166" fontId="51" fillId="34" borderId="11" xfId="28" applyNumberFormat="1" applyFont="1" applyFill="1" applyBorder="1" applyAlignment="1">
      <alignment horizontal="center" vertical="center" wrapText="1"/>
    </xf>
    <xf numFmtId="166" fontId="4" fillId="0" borderId="10" xfId="28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166" fontId="48" fillId="0" borderId="10" xfId="28" applyNumberFormat="1" applyFont="1" applyBorder="1" applyAlignment="1">
      <alignment horizontal="center" vertical="center" wrapText="1"/>
    </xf>
    <xf numFmtId="166" fontId="51" fillId="0" borderId="10" xfId="28" applyNumberFormat="1" applyFont="1" applyBorder="1" applyAlignment="1">
      <alignment horizontal="center" vertical="center" wrapText="1"/>
    </xf>
    <xf numFmtId="43" fontId="48" fillId="29" borderId="10" xfId="28" applyNumberFormat="1" applyFont="1" applyFill="1" applyBorder="1" applyAlignment="1">
      <alignment horizontal="center" vertical="center" wrapText="1"/>
    </xf>
    <xf numFmtId="43" fontId="51" fillId="29" borderId="10" xfId="28" applyNumberFormat="1" applyFont="1" applyFill="1" applyBorder="1" applyAlignment="1">
      <alignment horizontal="center" vertical="center" wrapText="1"/>
    </xf>
    <xf numFmtId="0" fontId="5" fillId="0" borderId="10" xfId="52" applyFont="1" applyBorder="1" applyAlignment="1">
      <alignment horizontal="center" vertical="center" wrapText="1"/>
    </xf>
    <xf numFmtId="0" fontId="5" fillId="0" borderId="10" xfId="52" applyFont="1" applyFill="1" applyBorder="1" applyAlignment="1">
      <alignment horizontal="center" vertical="center" wrapText="1"/>
    </xf>
    <xf numFmtId="0" fontId="4" fillId="0" borderId="10" xfId="5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6" fontId="5" fillId="0" borderId="10" xfId="28" applyNumberFormat="1" applyFont="1" applyBorder="1" applyAlignment="1">
      <alignment horizontal="center" vertical="center" wrapText="1"/>
    </xf>
    <xf numFmtId="49" fontId="5" fillId="0" borderId="10" xfId="28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7" fontId="5" fillId="0" borderId="0" xfId="30" applyNumberFormat="1" applyFont="1" applyBorder="1" applyAlignment="1">
      <alignment horizontal="center" vertical="top" wrapText="1"/>
    </xf>
    <xf numFmtId="167" fontId="8" fillId="0" borderId="0" xfId="30" applyNumberFormat="1" applyFont="1" applyFill="1" applyBorder="1" applyAlignment="1">
      <alignment vertical="top" wrapText="1"/>
    </xf>
    <xf numFmtId="167" fontId="4" fillId="0" borderId="0" xfId="30" applyNumberFormat="1" applyFont="1" applyFill="1" applyBorder="1" applyAlignment="1">
      <alignment vertical="top" wrapText="1"/>
    </xf>
    <xf numFmtId="167" fontId="7" fillId="0" borderId="0" xfId="30" applyNumberFormat="1" applyFont="1" applyFill="1" applyBorder="1" applyAlignment="1">
      <alignment horizontal="justify" vertical="top" wrapText="1"/>
    </xf>
    <xf numFmtId="167" fontId="5" fillId="0" borderId="0" xfId="30" applyNumberFormat="1" applyFont="1" applyFill="1" applyBorder="1" applyAlignment="1">
      <alignment vertical="top" wrapText="1"/>
    </xf>
    <xf numFmtId="167" fontId="8" fillId="0" borderId="0" xfId="30" applyNumberFormat="1" applyFont="1" applyFill="1" applyBorder="1" applyAlignment="1">
      <alignment horizontal="center" vertical="center" wrapText="1"/>
    </xf>
    <xf numFmtId="167" fontId="39" fillId="0" borderId="0" xfId="3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35" borderId="10" xfId="0" applyFont="1" applyFill="1" applyBorder="1" applyAlignment="1">
      <alignment horizontal="right" vertical="center" wrapText="1"/>
    </xf>
    <xf numFmtId="0" fontId="8" fillId="35" borderId="10" xfId="0" applyFont="1" applyFill="1" applyBorder="1" applyAlignment="1">
      <alignment vertical="center" wrapText="1"/>
    </xf>
    <xf numFmtId="166" fontId="7" fillId="35" borderId="10" xfId="28" applyNumberFormat="1" applyFont="1" applyFill="1" applyBorder="1" applyAlignment="1">
      <alignment horizontal="center" vertical="top" wrapText="1"/>
    </xf>
    <xf numFmtId="166" fontId="5" fillId="35" borderId="10" xfId="28" applyNumberFormat="1" applyFont="1" applyFill="1" applyBorder="1" applyAlignment="1">
      <alignment vertical="top" wrapText="1"/>
    </xf>
    <xf numFmtId="166" fontId="7" fillId="32" borderId="10" xfId="2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5" fillId="36" borderId="10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53" fillId="0" borderId="0" xfId="0" applyFont="1" applyAlignment="1">
      <alignment horizontal="center" vertical="center" wrapText="1"/>
    </xf>
    <xf numFmtId="0" fontId="4" fillId="28" borderId="10" xfId="0" applyFont="1" applyFill="1" applyBorder="1" applyAlignment="1">
      <alignment horizontal="center" vertical="center" wrapText="1"/>
    </xf>
    <xf numFmtId="166" fontId="53" fillId="28" borderId="10" xfId="62" applyNumberFormat="1" applyFont="1" applyFill="1" applyBorder="1" applyAlignment="1">
      <alignment vertical="center" wrapText="1"/>
    </xf>
    <xf numFmtId="43" fontId="53" fillId="0" borderId="0" xfId="32" applyFont="1" applyAlignment="1">
      <alignment vertical="center" wrapText="1"/>
    </xf>
    <xf numFmtId="0" fontId="4" fillId="37" borderId="10" xfId="0" applyFont="1" applyFill="1" applyBorder="1" applyAlignment="1">
      <alignment horizontal="center" vertical="center" wrapText="1"/>
    </xf>
    <xf numFmtId="166" fontId="53" fillId="37" borderId="10" xfId="62" applyNumberFormat="1" applyFont="1" applyFill="1" applyBorder="1" applyAlignment="1">
      <alignment vertical="center" wrapText="1"/>
    </xf>
    <xf numFmtId="0" fontId="4" fillId="26" borderId="10" xfId="0" applyFont="1" applyFill="1" applyBorder="1" applyAlignment="1">
      <alignment horizontal="center" vertical="center" wrapText="1"/>
    </xf>
    <xf numFmtId="166" fontId="53" fillId="26" borderId="10" xfId="62" applyNumberFormat="1" applyFont="1" applyFill="1" applyBorder="1" applyAlignment="1">
      <alignment vertical="center" wrapText="1"/>
    </xf>
    <xf numFmtId="43" fontId="5" fillId="38" borderId="10" xfId="0" applyNumberFormat="1" applyFont="1" applyFill="1" applyBorder="1" applyAlignment="1">
      <alignment horizontal="center" vertical="center" wrapText="1"/>
    </xf>
    <xf numFmtId="164" fontId="4" fillId="28" borderId="10" xfId="62" applyFont="1" applyFill="1" applyBorder="1" applyAlignment="1">
      <alignment vertical="center" wrapText="1"/>
    </xf>
    <xf numFmtId="43" fontId="4" fillId="26" borderId="10" xfId="32" applyFont="1" applyFill="1" applyBorder="1" applyAlignment="1">
      <alignment vertical="center" wrapText="1"/>
    </xf>
    <xf numFmtId="164" fontId="4" fillId="39" borderId="10" xfId="62" applyNumberFormat="1" applyFont="1" applyFill="1" applyBorder="1" applyAlignment="1">
      <alignment vertical="center" wrapText="1"/>
    </xf>
    <xf numFmtId="164" fontId="4" fillId="39" borderId="10" xfId="62" applyFont="1" applyFill="1" applyBorder="1" applyAlignment="1">
      <alignment vertical="center" wrapText="1"/>
    </xf>
    <xf numFmtId="164" fontId="5" fillId="40" borderId="10" xfId="62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43" fontId="5" fillId="41" borderId="10" xfId="32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164" fontId="57" fillId="42" borderId="10" xfId="62" applyFont="1" applyFill="1" applyBorder="1" applyAlignment="1">
      <alignment horizontal="center" vertical="center" wrapText="1"/>
    </xf>
    <xf numFmtId="43" fontId="57" fillId="43" borderId="10" xfId="32" applyFont="1" applyFill="1" applyBorder="1" applyAlignment="1">
      <alignment horizontal="center" vertical="center" wrapText="1"/>
    </xf>
    <xf numFmtId="43" fontId="4" fillId="44" borderId="10" xfId="32" applyFont="1" applyFill="1" applyBorder="1" applyAlignment="1">
      <alignment vertical="center" wrapText="1"/>
    </xf>
    <xf numFmtId="43" fontId="4" fillId="44" borderId="10" xfId="32" applyNumberFormat="1" applyFont="1" applyFill="1" applyBorder="1" applyAlignment="1">
      <alignment vertical="center" wrapText="1"/>
    </xf>
    <xf numFmtId="43" fontId="4" fillId="29" borderId="10" xfId="32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center" vertical="center" wrapText="1"/>
    </xf>
    <xf numFmtId="43" fontId="4" fillId="0" borderId="10" xfId="32" applyFont="1" applyFill="1" applyBorder="1" applyAlignment="1">
      <alignment vertical="center" wrapText="1"/>
    </xf>
    <xf numFmtId="43" fontId="4" fillId="37" borderId="10" xfId="32" applyFont="1" applyFill="1" applyBorder="1" applyAlignment="1">
      <alignment vertical="center" wrapText="1"/>
    </xf>
    <xf numFmtId="43" fontId="4" fillId="29" borderId="10" xfId="32" applyFont="1" applyFill="1" applyBorder="1" applyAlignment="1">
      <alignment vertical="center" wrapText="1"/>
    </xf>
    <xf numFmtId="43" fontId="8" fillId="28" borderId="10" xfId="32" applyFont="1" applyFill="1" applyBorder="1" applyAlignment="1">
      <alignment vertical="center" wrapText="1"/>
    </xf>
    <xf numFmtId="43" fontId="8" fillId="31" borderId="10" xfId="32" applyFont="1" applyFill="1" applyBorder="1" applyAlignment="1">
      <alignment vertical="center" wrapText="1"/>
    </xf>
    <xf numFmtId="43" fontId="8" fillId="45" borderId="10" xfId="32" applyFont="1" applyFill="1" applyBorder="1" applyAlignment="1">
      <alignment vertical="center" wrapText="1"/>
    </xf>
    <xf numFmtId="43" fontId="7" fillId="40" borderId="10" xfId="32" applyFont="1" applyFill="1" applyBorder="1" applyAlignment="1">
      <alignment vertical="center" wrapText="1"/>
    </xf>
    <xf numFmtId="43" fontId="56" fillId="42" borderId="10" xfId="32" applyFont="1" applyFill="1" applyBorder="1" applyAlignment="1">
      <alignment vertical="center" wrapText="1"/>
    </xf>
    <xf numFmtId="164" fontId="56" fillId="0" borderId="0" xfId="0" applyNumberFormat="1" applyFont="1" applyFill="1" applyBorder="1" applyAlignment="1">
      <alignment horizontal="right" vertical="center" wrapText="1"/>
    </xf>
    <xf numFmtId="164" fontId="56" fillId="0" borderId="0" xfId="0" applyNumberFormat="1" applyFont="1" applyFill="1" applyBorder="1" applyAlignment="1">
      <alignment horizontal="center" vertical="center" wrapText="1"/>
    </xf>
    <xf numFmtId="43" fontId="56" fillId="0" borderId="0" xfId="32" applyFont="1" applyFill="1" applyBorder="1" applyAlignment="1">
      <alignment vertical="center" wrapText="1"/>
    </xf>
    <xf numFmtId="43" fontId="7" fillId="43" borderId="10" xfId="32" applyFont="1" applyFill="1" applyBorder="1" applyAlignment="1">
      <alignment vertical="center" wrapText="1"/>
    </xf>
    <xf numFmtId="43" fontId="4" fillId="35" borderId="10" xfId="32" applyFont="1" applyFill="1" applyBorder="1" applyAlignment="1">
      <alignment vertical="center" wrapText="1"/>
    </xf>
    <xf numFmtId="43" fontId="59" fillId="42" borderId="10" xfId="32" applyFont="1" applyFill="1" applyBorder="1" applyAlignment="1">
      <alignment vertical="center" wrapText="1"/>
    </xf>
    <xf numFmtId="43" fontId="4" fillId="46" borderId="10" xfId="32" applyFont="1" applyFill="1" applyBorder="1" applyAlignment="1">
      <alignment vertical="center" wrapText="1"/>
    </xf>
    <xf numFmtId="43" fontId="53" fillId="0" borderId="0" xfId="28" applyFont="1" applyAlignment="1">
      <alignment vertical="center" wrapText="1"/>
    </xf>
    <xf numFmtId="43" fontId="4" fillId="0" borderId="0" xfId="28" applyFont="1" applyAlignment="1">
      <alignment vertical="center" wrapText="1"/>
    </xf>
    <xf numFmtId="43" fontId="5" fillId="0" borderId="10" xfId="28" applyFont="1" applyBorder="1" applyAlignment="1">
      <alignment horizontal="center" vertical="center" wrapText="1"/>
    </xf>
    <xf numFmtId="43" fontId="60" fillId="35" borderId="10" xfId="28" applyFont="1" applyFill="1" applyBorder="1" applyAlignment="1">
      <alignment horizontal="center" vertical="center" wrapText="1"/>
    </xf>
    <xf numFmtId="43" fontId="7" fillId="0" borderId="0" xfId="28" applyFont="1" applyFill="1" applyBorder="1" applyAlignment="1">
      <alignment horizontal="center" vertical="center" wrapText="1"/>
    </xf>
    <xf numFmtId="166" fontId="60" fillId="35" borderId="10" xfId="28" applyNumberFormat="1" applyFont="1" applyFill="1" applyBorder="1" applyAlignment="1">
      <alignment horizontal="center" vertical="center" wrapText="1"/>
    </xf>
    <xf numFmtId="166" fontId="56" fillId="0" borderId="0" xfId="28" applyNumberFormat="1" applyFont="1" applyFill="1" applyBorder="1" applyAlignment="1">
      <alignment horizontal="center" vertical="center" wrapText="1"/>
    </xf>
    <xf numFmtId="43" fontId="56" fillId="0" borderId="0" xfId="2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52" applyFont="1" applyFill="1" applyBorder="1" applyAlignment="1">
      <alignment horizontal="center" vertical="center" wrapText="1"/>
    </xf>
    <xf numFmtId="0" fontId="4" fillId="0" borderId="10" xfId="52" applyFont="1" applyFill="1" applyBorder="1" applyAlignment="1">
      <alignment horizontal="center" vertical="center" wrapText="1"/>
    </xf>
    <xf numFmtId="0" fontId="5" fillId="0" borderId="10" xfId="52" applyFont="1" applyBorder="1" applyAlignment="1">
      <alignment horizontal="center" vertical="center" wrapText="1"/>
    </xf>
    <xf numFmtId="0" fontId="4" fillId="0" borderId="10" xfId="52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2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" fillId="0" borderId="0" xfId="54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49" fillId="43" borderId="17" xfId="52" applyFont="1" applyFill="1" applyBorder="1" applyAlignment="1">
      <alignment horizontal="right" vertical="center" wrapText="1"/>
    </xf>
    <xf numFmtId="0" fontId="49" fillId="43" borderId="13" xfId="52" applyFont="1" applyFill="1" applyBorder="1" applyAlignment="1">
      <alignment horizontal="right" vertical="center" wrapText="1"/>
    </xf>
    <xf numFmtId="0" fontId="8" fillId="46" borderId="16" xfId="0" applyFont="1" applyFill="1" applyBorder="1" applyAlignment="1">
      <alignment horizontal="right" vertical="center" wrapText="1"/>
    </xf>
    <xf numFmtId="0" fontId="8" fillId="46" borderId="17" xfId="0" applyFont="1" applyFill="1" applyBorder="1" applyAlignment="1">
      <alignment horizontal="right" vertical="center" wrapText="1"/>
    </xf>
    <xf numFmtId="0" fontId="8" fillId="46" borderId="13" xfId="0" applyFont="1" applyFill="1" applyBorder="1" applyAlignment="1">
      <alignment horizontal="right" vertical="center" wrapText="1"/>
    </xf>
    <xf numFmtId="0" fontId="58" fillId="42" borderId="20" xfId="52" applyFont="1" applyFill="1" applyBorder="1" applyAlignment="1">
      <alignment horizontal="right" vertical="center" wrapText="1"/>
    </xf>
    <xf numFmtId="0" fontId="58" fillId="42" borderId="21" xfId="52" applyFont="1" applyFill="1" applyBorder="1" applyAlignment="1">
      <alignment horizontal="right" vertical="center" wrapText="1"/>
    </xf>
    <xf numFmtId="0" fontId="8" fillId="35" borderId="16" xfId="0" applyFont="1" applyFill="1" applyBorder="1" applyAlignment="1">
      <alignment horizontal="right" vertical="center" wrapText="1"/>
    </xf>
    <xf numFmtId="0" fontId="8" fillId="35" borderId="17" xfId="0" applyFont="1" applyFill="1" applyBorder="1" applyAlignment="1">
      <alignment horizontal="right" vertical="center" wrapText="1"/>
    </xf>
    <xf numFmtId="0" fontId="8" fillId="35" borderId="13" xfId="0" applyFont="1" applyFill="1" applyBorder="1" applyAlignment="1">
      <alignment horizontal="right" vertical="center" wrapText="1"/>
    </xf>
    <xf numFmtId="0" fontId="49" fillId="43" borderId="18" xfId="52" applyFont="1" applyFill="1" applyBorder="1" applyAlignment="1">
      <alignment horizontal="right" vertical="center" wrapText="1"/>
    </xf>
    <xf numFmtId="0" fontId="49" fillId="43" borderId="19" xfId="52" applyFont="1" applyFill="1" applyBorder="1" applyAlignment="1">
      <alignment horizontal="right" vertical="center" wrapText="1"/>
    </xf>
    <xf numFmtId="0" fontId="7" fillId="45" borderId="16" xfId="0" applyFont="1" applyFill="1" applyBorder="1" applyAlignment="1">
      <alignment horizontal="right" vertical="center" wrapText="1"/>
    </xf>
    <xf numFmtId="0" fontId="7" fillId="45" borderId="17" xfId="0" applyFont="1" applyFill="1" applyBorder="1" applyAlignment="1">
      <alignment horizontal="right" vertical="center" wrapText="1"/>
    </xf>
    <xf numFmtId="0" fontId="7" fillId="45" borderId="13" xfId="0" applyFont="1" applyFill="1" applyBorder="1" applyAlignment="1">
      <alignment horizontal="right" vertical="center" wrapText="1"/>
    </xf>
    <xf numFmtId="0" fontId="7" fillId="40" borderId="16" xfId="0" applyFont="1" applyFill="1" applyBorder="1" applyAlignment="1">
      <alignment horizontal="right" vertical="center" wrapText="1"/>
    </xf>
    <xf numFmtId="0" fontId="7" fillId="40" borderId="17" xfId="0" applyFont="1" applyFill="1" applyBorder="1" applyAlignment="1">
      <alignment horizontal="right" vertical="center" wrapText="1"/>
    </xf>
    <xf numFmtId="0" fontId="7" fillId="40" borderId="13" xfId="0" applyFont="1" applyFill="1" applyBorder="1" applyAlignment="1">
      <alignment horizontal="right" vertical="center" wrapText="1"/>
    </xf>
    <xf numFmtId="164" fontId="56" fillId="42" borderId="16" xfId="0" applyNumberFormat="1" applyFont="1" applyFill="1" applyBorder="1" applyAlignment="1">
      <alignment horizontal="right" vertical="center" wrapText="1"/>
    </xf>
    <xf numFmtId="164" fontId="56" fillId="42" borderId="17" xfId="0" applyNumberFormat="1" applyFont="1" applyFill="1" applyBorder="1" applyAlignment="1">
      <alignment horizontal="right" vertical="center" wrapText="1"/>
    </xf>
    <xf numFmtId="164" fontId="56" fillId="42" borderId="13" xfId="0" applyNumberFormat="1" applyFont="1" applyFill="1" applyBorder="1" applyAlignment="1">
      <alignment horizontal="right" vertical="center" wrapText="1"/>
    </xf>
    <xf numFmtId="0" fontId="7" fillId="33" borderId="16" xfId="0" applyFont="1" applyFill="1" applyBorder="1" applyAlignment="1">
      <alignment horizontal="right" vertical="center" wrapText="1"/>
    </xf>
    <xf numFmtId="0" fontId="7" fillId="33" borderId="17" xfId="0" applyFont="1" applyFill="1" applyBorder="1" applyAlignment="1">
      <alignment horizontal="right" vertical="center" wrapText="1"/>
    </xf>
    <xf numFmtId="0" fontId="7" fillId="33" borderId="13" xfId="0" applyFont="1" applyFill="1" applyBorder="1" applyAlignment="1">
      <alignment horizontal="right" vertical="center" wrapText="1"/>
    </xf>
    <xf numFmtId="0" fontId="7" fillId="31" borderId="16" xfId="0" applyFont="1" applyFill="1" applyBorder="1" applyAlignment="1">
      <alignment horizontal="right" vertical="center" wrapText="1"/>
    </xf>
    <xf numFmtId="0" fontId="7" fillId="31" borderId="17" xfId="0" applyFont="1" applyFill="1" applyBorder="1" applyAlignment="1">
      <alignment horizontal="right" vertical="center" wrapText="1"/>
    </xf>
    <xf numFmtId="0" fontId="7" fillId="31" borderId="13" xfId="0" applyFont="1" applyFill="1" applyBorder="1" applyAlignment="1">
      <alignment horizontal="right" vertical="center" wrapText="1"/>
    </xf>
    <xf numFmtId="0" fontId="8" fillId="37" borderId="16" xfId="0" applyFont="1" applyFill="1" applyBorder="1" applyAlignment="1">
      <alignment horizontal="right" vertical="center" wrapText="1"/>
    </xf>
    <xf numFmtId="0" fontId="8" fillId="37" borderId="17" xfId="0" applyFont="1" applyFill="1" applyBorder="1" applyAlignment="1">
      <alignment horizontal="right" vertical="center" wrapText="1"/>
    </xf>
    <xf numFmtId="0" fontId="8" fillId="37" borderId="13" xfId="0" applyFont="1" applyFill="1" applyBorder="1" applyAlignment="1">
      <alignment horizontal="right" vertical="center" wrapText="1"/>
    </xf>
    <xf numFmtId="0" fontId="8" fillId="29" borderId="16" xfId="0" applyFont="1" applyFill="1" applyBorder="1" applyAlignment="1">
      <alignment horizontal="right" vertical="center" wrapText="1"/>
    </xf>
    <xf numFmtId="0" fontId="8" fillId="29" borderId="17" xfId="0" applyFont="1" applyFill="1" applyBorder="1" applyAlignment="1">
      <alignment horizontal="right" vertical="center" wrapText="1"/>
    </xf>
    <xf numFmtId="0" fontId="8" fillId="29" borderId="13" xfId="0" applyFont="1" applyFill="1" applyBorder="1" applyAlignment="1">
      <alignment horizontal="right" vertical="center" wrapText="1"/>
    </xf>
    <xf numFmtId="0" fontId="8" fillId="44" borderId="16" xfId="0" applyFont="1" applyFill="1" applyBorder="1" applyAlignment="1">
      <alignment horizontal="right" vertical="center" wrapText="1"/>
    </xf>
    <xf numFmtId="0" fontId="8" fillId="44" borderId="17" xfId="0" applyFont="1" applyFill="1" applyBorder="1" applyAlignment="1">
      <alignment horizontal="right" vertical="center" wrapText="1"/>
    </xf>
    <xf numFmtId="0" fontId="8" fillId="44" borderId="13" xfId="0" applyFont="1" applyFill="1" applyBorder="1" applyAlignment="1">
      <alignment horizontal="right" vertical="center" wrapText="1"/>
    </xf>
    <xf numFmtId="0" fontId="56" fillId="43" borderId="16" xfId="0" applyFont="1" applyFill="1" applyBorder="1" applyAlignment="1">
      <alignment horizontal="right" vertical="center" wrapText="1"/>
    </xf>
    <xf numFmtId="0" fontId="56" fillId="43" borderId="17" xfId="0" applyFont="1" applyFill="1" applyBorder="1" applyAlignment="1">
      <alignment horizontal="right" vertical="center" wrapText="1"/>
    </xf>
    <xf numFmtId="0" fontId="56" fillId="43" borderId="13" xfId="0" applyFont="1" applyFill="1" applyBorder="1" applyAlignment="1">
      <alignment horizontal="right" vertical="center" wrapText="1"/>
    </xf>
    <xf numFmtId="0" fontId="7" fillId="41" borderId="16" xfId="0" applyFont="1" applyFill="1" applyBorder="1" applyAlignment="1">
      <alignment horizontal="right" vertical="center" wrapText="1"/>
    </xf>
    <xf numFmtId="0" fontId="7" fillId="41" borderId="17" xfId="0" applyFont="1" applyFill="1" applyBorder="1" applyAlignment="1">
      <alignment horizontal="right" vertical="center" wrapText="1"/>
    </xf>
    <xf numFmtId="0" fontId="7" fillId="41" borderId="13" xfId="0" applyFont="1" applyFill="1" applyBorder="1" applyAlignment="1">
      <alignment horizontal="right" vertical="center" wrapText="1"/>
    </xf>
    <xf numFmtId="164" fontId="7" fillId="40" borderId="16" xfId="0" applyNumberFormat="1" applyFont="1" applyFill="1" applyBorder="1" applyAlignment="1">
      <alignment horizontal="right" vertical="center" wrapText="1"/>
    </xf>
    <xf numFmtId="164" fontId="7" fillId="40" borderId="17" xfId="0" applyNumberFormat="1" applyFont="1" applyFill="1" applyBorder="1" applyAlignment="1">
      <alignment horizontal="right" vertical="center" wrapText="1"/>
    </xf>
    <xf numFmtId="164" fontId="7" fillId="40" borderId="13" xfId="0" applyNumberFormat="1" applyFont="1" applyFill="1" applyBorder="1" applyAlignment="1">
      <alignment horizontal="right" vertical="center" wrapText="1"/>
    </xf>
    <xf numFmtId="164" fontId="8" fillId="39" borderId="16" xfId="0" applyNumberFormat="1" applyFont="1" applyFill="1" applyBorder="1" applyAlignment="1">
      <alignment horizontal="right" vertical="center" wrapText="1"/>
    </xf>
    <xf numFmtId="164" fontId="8" fillId="39" borderId="17" xfId="0" applyNumberFormat="1" applyFont="1" applyFill="1" applyBorder="1" applyAlignment="1">
      <alignment horizontal="right" vertical="center" wrapText="1"/>
    </xf>
    <xf numFmtId="164" fontId="8" fillId="39" borderId="13" xfId="0" applyNumberFormat="1" applyFont="1" applyFill="1" applyBorder="1" applyAlignment="1">
      <alignment horizontal="right" vertical="center" wrapText="1"/>
    </xf>
    <xf numFmtId="164" fontId="8" fillId="33" borderId="16" xfId="0" applyNumberFormat="1" applyFont="1" applyFill="1" applyBorder="1" applyAlignment="1">
      <alignment horizontal="right" vertical="center" wrapText="1"/>
    </xf>
    <xf numFmtId="164" fontId="8" fillId="33" borderId="17" xfId="0" applyNumberFormat="1" applyFont="1" applyFill="1" applyBorder="1" applyAlignment="1">
      <alignment horizontal="right" vertical="center" wrapText="1"/>
    </xf>
    <xf numFmtId="164" fontId="8" fillId="33" borderId="13" xfId="0" applyNumberFormat="1" applyFont="1" applyFill="1" applyBorder="1" applyAlignment="1">
      <alignment horizontal="right" vertical="center" wrapText="1"/>
    </xf>
    <xf numFmtId="0" fontId="8" fillId="26" borderId="16" xfId="0" applyFont="1" applyFill="1" applyBorder="1" applyAlignment="1">
      <alignment horizontal="right" vertical="center" wrapText="1"/>
    </xf>
    <xf numFmtId="0" fontId="8" fillId="26" borderId="17" xfId="0" applyFont="1" applyFill="1" applyBorder="1" applyAlignment="1">
      <alignment horizontal="right" vertical="center" wrapText="1"/>
    </xf>
    <xf numFmtId="0" fontId="8" fillId="26" borderId="13" xfId="0" applyFont="1" applyFill="1" applyBorder="1" applyAlignment="1">
      <alignment horizontal="right" vertical="center" wrapText="1"/>
    </xf>
    <xf numFmtId="0" fontId="7" fillId="38" borderId="16" xfId="0" applyFont="1" applyFill="1" applyBorder="1" applyAlignment="1">
      <alignment horizontal="center" vertical="center" wrapText="1"/>
    </xf>
    <xf numFmtId="0" fontId="7" fillId="38" borderId="17" xfId="0" applyFont="1" applyFill="1" applyBorder="1" applyAlignment="1">
      <alignment horizontal="center" vertical="center" wrapText="1"/>
    </xf>
    <xf numFmtId="0" fontId="7" fillId="38" borderId="13" xfId="0" applyFont="1" applyFill="1" applyBorder="1" applyAlignment="1">
      <alignment horizontal="center" vertical="center" wrapText="1"/>
    </xf>
  </cellXfs>
  <cellStyles count="6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2" xfId="29"/>
    <cellStyle name="Comma 2 2" xfId="30"/>
    <cellStyle name="Comma 3" xfId="31"/>
    <cellStyle name="Comma 3 2" xfId="32"/>
    <cellStyle name="Comma 4" xfId="33"/>
    <cellStyle name="Comma 4 2" xfId="34"/>
    <cellStyle name="Comma 4 3" xfId="35"/>
    <cellStyle name="Comma 5" xfId="36"/>
    <cellStyle name="Comma 5 2" xfId="37"/>
    <cellStyle name="Comma 5 3" xfId="38"/>
    <cellStyle name="Comma 6" xfId="39"/>
    <cellStyle name="Comma 7" xfId="40"/>
    <cellStyle name="Comma 8" xfId="41"/>
    <cellStyle name="Comma 9" xfId="42"/>
    <cellStyle name="Comma_Anexa 1 - 2014" xfId="62"/>
    <cellStyle name="Explanatory Text 2" xfId="43"/>
    <cellStyle name="Good 2" xfId="44"/>
    <cellStyle name="Heading 1 2" xfId="45"/>
    <cellStyle name="Heading 2 2" xfId="46"/>
    <cellStyle name="Heading 3 2" xfId="47"/>
    <cellStyle name="Heading 4 2" xfId="48"/>
    <cellStyle name="Input 2" xfId="49"/>
    <cellStyle name="Linked Cell 2" xfId="50"/>
    <cellStyle name="Neutral 2" xfId="51"/>
    <cellStyle name="Normal" xfId="0" builtinId="0"/>
    <cellStyle name="Normal 2" xfId="52"/>
    <cellStyle name="Normal 3" xfId="53"/>
    <cellStyle name="Normal 4" xfId="54"/>
    <cellStyle name="Normal 4 2" xfId="55"/>
    <cellStyle name="Normal 5" xfId="56"/>
    <cellStyle name="Note 2" xfId="57"/>
    <cellStyle name="Output 2" xfId="58"/>
    <cellStyle name="Title 2" xfId="59"/>
    <cellStyle name="Total 2" xfId="60"/>
    <cellStyle name="Warning Text 2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201295</xdr:colOff>
      <xdr:row>20</xdr:row>
      <xdr:rowOff>79375</xdr:rowOff>
    </xdr:from>
    <xdr:to>
      <xdr:col>2</xdr:col>
      <xdr:colOff>1556955</xdr:colOff>
      <xdr:row>22</xdr:row>
      <xdr:rowOff>139700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752475" y="7508875"/>
          <a:ext cx="23336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General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Emil Merdan</a:t>
          </a:r>
        </a:p>
      </xdr:txBody>
    </xdr:sp>
    <xdr:clientData/>
  </xdr:twoCellAnchor>
  <xdr:twoCellAnchor>
    <xdr:from>
      <xdr:col>8</xdr:col>
      <xdr:colOff>188595</xdr:colOff>
      <xdr:row>22</xdr:row>
      <xdr:rowOff>15875</xdr:rowOff>
    </xdr:from>
    <xdr:to>
      <xdr:col>16</xdr:col>
      <xdr:colOff>206385</xdr:colOff>
      <xdr:row>24</xdr:row>
      <xdr:rowOff>76200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8283575" y="7813675"/>
          <a:ext cx="260350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Activelor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Constantin Buda</a:t>
          </a:r>
        </a:p>
      </xdr:txBody>
    </xdr:sp>
    <xdr:clientData/>
  </xdr:twoCellAnchor>
  <xdr:twoCellAnchor>
    <xdr:from>
      <xdr:col>3</xdr:col>
      <xdr:colOff>58420</xdr:colOff>
      <xdr:row>22</xdr:row>
      <xdr:rowOff>38100</xdr:rowOff>
    </xdr:from>
    <xdr:to>
      <xdr:col>4</xdr:col>
      <xdr:colOff>269219</xdr:colOff>
      <xdr:row>24</xdr:row>
      <xdr:rowOff>86116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4953000" y="7835900"/>
          <a:ext cx="2108197" cy="4163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Operatiuni Retea ing. Vasile Farcas</a:t>
          </a:r>
        </a:p>
      </xdr:txBody>
    </xdr:sp>
    <xdr:clientData/>
  </xdr:twoCellAnchor>
  <xdr:twoCellAnchor>
    <xdr:from>
      <xdr:col>0</xdr:col>
      <xdr:colOff>144780</xdr:colOff>
      <xdr:row>0</xdr:row>
      <xdr:rowOff>68580</xdr:rowOff>
    </xdr:from>
    <xdr:to>
      <xdr:col>16</xdr:col>
      <xdr:colOff>365760</xdr:colOff>
      <xdr:row>8</xdr:row>
      <xdr:rowOff>99060</xdr:rowOff>
    </xdr:to>
    <xdr:pic>
      <xdr:nvPicPr>
        <xdr:cNvPr id="5820" name="Picture 5" descr="SDEE_20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68580"/>
          <a:ext cx="107746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252095</xdr:colOff>
      <xdr:row>78</xdr:row>
      <xdr:rowOff>168275</xdr:rowOff>
    </xdr:from>
    <xdr:to>
      <xdr:col>2</xdr:col>
      <xdr:colOff>101592</xdr:colOff>
      <xdr:row>80</xdr:row>
      <xdr:rowOff>177800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03275" y="18557875"/>
          <a:ext cx="1812925" cy="415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General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Emil Merdan</a:t>
          </a:r>
        </a:p>
      </xdr:txBody>
    </xdr:sp>
    <xdr:clientData/>
  </xdr:twoCellAnchor>
  <xdr:twoCellAnchor>
    <xdr:from>
      <xdr:col>7</xdr:col>
      <xdr:colOff>708660</xdr:colOff>
      <xdr:row>80</xdr:row>
      <xdr:rowOff>7620</xdr:rowOff>
    </xdr:from>
    <xdr:to>
      <xdr:col>10</xdr:col>
      <xdr:colOff>751840</xdr:colOff>
      <xdr:row>82</xdr:row>
      <xdr:rowOff>22191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0645140" y="21099780"/>
          <a:ext cx="2786380" cy="4209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Activelor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Constantin Buda</a:t>
          </a:r>
        </a:p>
      </xdr:txBody>
    </xdr:sp>
    <xdr:clientData/>
  </xdr:twoCellAnchor>
  <xdr:twoCellAnchor>
    <xdr:from>
      <xdr:col>2</xdr:col>
      <xdr:colOff>2006601</xdr:colOff>
      <xdr:row>80</xdr:row>
      <xdr:rowOff>22860</xdr:rowOff>
    </xdr:from>
    <xdr:to>
      <xdr:col>2</xdr:col>
      <xdr:colOff>3840480</xdr:colOff>
      <xdr:row>82</xdr:row>
      <xdr:rowOff>25207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4597401" y="48293020"/>
          <a:ext cx="1833879" cy="40874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Operatiuni Retea ing. Vasile Farcas</a:t>
          </a:r>
        </a:p>
      </xdr:txBody>
    </xdr:sp>
    <xdr:clientData/>
  </xdr:twoCellAnchor>
  <xdr:twoCellAnchor>
    <xdr:from>
      <xdr:col>0</xdr:col>
      <xdr:colOff>129540</xdr:colOff>
      <xdr:row>0</xdr:row>
      <xdr:rowOff>83820</xdr:rowOff>
    </xdr:from>
    <xdr:to>
      <xdr:col>10</xdr:col>
      <xdr:colOff>701040</xdr:colOff>
      <xdr:row>10</xdr:row>
      <xdr:rowOff>38100</xdr:rowOff>
    </xdr:to>
    <xdr:pic>
      <xdr:nvPicPr>
        <xdr:cNvPr id="8854" name="Picture 5" descr="SDEE_20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3820"/>
          <a:ext cx="1303020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457200</xdr:colOff>
      <xdr:row>80</xdr:row>
      <xdr:rowOff>20320</xdr:rowOff>
    </xdr:from>
    <xdr:to>
      <xdr:col>7</xdr:col>
      <xdr:colOff>239788</xdr:colOff>
      <xdr:row>82</xdr:row>
      <xdr:rowOff>123685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7366000" y="48290480"/>
          <a:ext cx="2596908" cy="5097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Energiei ing. Sorin Muresan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</xdr:colOff>
      <xdr:row>39</xdr:row>
      <xdr:rowOff>0</xdr:rowOff>
    </xdr:from>
    <xdr:to>
      <xdr:col>2</xdr:col>
      <xdr:colOff>5715</xdr:colOff>
      <xdr:row>41</xdr:row>
      <xdr:rowOff>40115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4286250" y="15830550"/>
          <a:ext cx="180975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Distributie</a:t>
          </a: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Filip Vasile</a:t>
          </a:r>
        </a:p>
      </xdr:txBody>
    </xdr:sp>
    <xdr:clientData/>
  </xdr:twoCellAnchor>
  <xdr:twoCellAnchor>
    <xdr:from>
      <xdr:col>1</xdr:col>
      <xdr:colOff>166365</xdr:colOff>
      <xdr:row>40</xdr:row>
      <xdr:rowOff>11638</xdr:rowOff>
    </xdr:from>
    <xdr:to>
      <xdr:col>1</xdr:col>
      <xdr:colOff>2397064</xdr:colOff>
      <xdr:row>42</xdr:row>
      <xdr:rowOff>107175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582078" y="7790388"/>
          <a:ext cx="2169584" cy="4053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General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Emil Merdan</a:t>
          </a:r>
        </a:p>
      </xdr:txBody>
    </xdr:sp>
    <xdr:clientData/>
  </xdr:twoCellAnchor>
  <xdr:twoCellAnchor>
    <xdr:from>
      <xdr:col>11</xdr:col>
      <xdr:colOff>378037</xdr:colOff>
      <xdr:row>40</xdr:row>
      <xdr:rowOff>63498</xdr:rowOff>
    </xdr:from>
    <xdr:to>
      <xdr:col>15</xdr:col>
      <xdr:colOff>399204</xdr:colOff>
      <xdr:row>43</xdr:row>
      <xdr:rowOff>15873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249834" y="7842248"/>
          <a:ext cx="260350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Activelor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Constantin Buda</a:t>
          </a:r>
        </a:p>
      </xdr:txBody>
    </xdr:sp>
    <xdr:clientData/>
  </xdr:twoCellAnchor>
  <xdr:twoCellAnchor>
    <xdr:from>
      <xdr:col>6</xdr:col>
      <xdr:colOff>544407</xdr:colOff>
      <xdr:row>40</xdr:row>
      <xdr:rowOff>74086</xdr:rowOff>
    </xdr:from>
    <xdr:to>
      <xdr:col>9</xdr:col>
      <xdr:colOff>178580</xdr:colOff>
      <xdr:row>43</xdr:row>
      <xdr:rowOff>6450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6410855" y="7956024"/>
          <a:ext cx="2078301" cy="4401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Operatiuni Retea ing. Vasile Farcas</a:t>
          </a:r>
        </a:p>
      </xdr:txBody>
    </xdr:sp>
    <xdr:clientData/>
  </xdr:twoCellAnchor>
  <xdr:twoCellAnchor>
    <xdr:from>
      <xdr:col>0</xdr:col>
      <xdr:colOff>30480</xdr:colOff>
      <xdr:row>0</xdr:row>
      <xdr:rowOff>83820</xdr:rowOff>
    </xdr:from>
    <xdr:to>
      <xdr:col>15</xdr:col>
      <xdr:colOff>716280</xdr:colOff>
      <xdr:row>11</xdr:row>
      <xdr:rowOff>15240</xdr:rowOff>
    </xdr:to>
    <xdr:pic>
      <xdr:nvPicPr>
        <xdr:cNvPr id="1902" name="Picture 7" descr="SDEE_20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83820"/>
          <a:ext cx="14335125" cy="1855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1416843</xdr:colOff>
      <xdr:row>39</xdr:row>
      <xdr:rowOff>87632</xdr:rowOff>
    </xdr:from>
    <xdr:to>
      <xdr:col>2</xdr:col>
      <xdr:colOff>1688803</xdr:colOff>
      <xdr:row>41</xdr:row>
      <xdr:rowOff>126581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807368" y="11358565"/>
          <a:ext cx="2871786" cy="42862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General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Emil Merdan</a:t>
          </a:r>
        </a:p>
      </xdr:txBody>
    </xdr:sp>
    <xdr:clientData/>
  </xdr:twoCellAnchor>
  <xdr:twoCellAnchor>
    <xdr:from>
      <xdr:col>5</xdr:col>
      <xdr:colOff>162401</xdr:colOff>
      <xdr:row>41</xdr:row>
      <xdr:rowOff>31433</xdr:rowOff>
    </xdr:from>
    <xdr:to>
      <xdr:col>11</xdr:col>
      <xdr:colOff>98107</xdr:colOff>
      <xdr:row>43</xdr:row>
      <xdr:rowOff>108427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8477250" y="11691938"/>
          <a:ext cx="2114550" cy="4103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Dezvoltare Retea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Adrian Margin</a:t>
          </a:r>
        </a:p>
      </xdr:txBody>
    </xdr:sp>
    <xdr:clientData/>
  </xdr:twoCellAnchor>
  <xdr:twoCellAnchor>
    <xdr:from>
      <xdr:col>17</xdr:col>
      <xdr:colOff>329089</xdr:colOff>
      <xdr:row>41</xdr:row>
      <xdr:rowOff>31432</xdr:rowOff>
    </xdr:from>
    <xdr:to>
      <xdr:col>24</xdr:col>
      <xdr:colOff>269560</xdr:colOff>
      <xdr:row>43</xdr:row>
      <xdr:rowOff>126682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13001625" y="11691937"/>
          <a:ext cx="2476503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Activelor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Constantin Buda</a:t>
          </a:r>
        </a:p>
      </xdr:txBody>
    </xdr:sp>
    <xdr:clientData/>
  </xdr:twoCellAnchor>
  <xdr:twoCellAnchor>
    <xdr:from>
      <xdr:col>1</xdr:col>
      <xdr:colOff>1699260</xdr:colOff>
      <xdr:row>0</xdr:row>
      <xdr:rowOff>0</xdr:rowOff>
    </xdr:from>
    <xdr:to>
      <xdr:col>26</xdr:col>
      <xdr:colOff>160020</xdr:colOff>
      <xdr:row>10</xdr:row>
      <xdr:rowOff>22860</xdr:rowOff>
    </xdr:to>
    <xdr:pic>
      <xdr:nvPicPr>
        <xdr:cNvPr id="2777" name="Picture 5" descr="SDEE_20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0"/>
          <a:ext cx="14432280" cy="200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1767079</xdr:colOff>
      <xdr:row>94</xdr:row>
      <xdr:rowOff>36406</xdr:rowOff>
    </xdr:from>
    <xdr:to>
      <xdr:col>1</xdr:col>
      <xdr:colOff>3936383</xdr:colOff>
      <xdr:row>97</xdr:row>
      <xdr:rowOff>24097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118552" y="24313250"/>
          <a:ext cx="2108197" cy="4877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Operatiuni Retea ing. Vasile Farcas</a:t>
          </a:r>
        </a:p>
      </xdr:txBody>
    </xdr:sp>
    <xdr:clientData/>
  </xdr:twoCellAnchor>
  <xdr:twoCellAnchor>
    <xdr:from>
      <xdr:col>2</xdr:col>
      <xdr:colOff>380672</xdr:colOff>
      <xdr:row>94</xdr:row>
      <xdr:rowOff>41961</xdr:rowOff>
    </xdr:from>
    <xdr:to>
      <xdr:col>5</xdr:col>
      <xdr:colOff>34936</xdr:colOff>
      <xdr:row>97</xdr:row>
      <xdr:rowOff>31337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7052458" y="24318805"/>
          <a:ext cx="2114550" cy="4818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Dezvoltare Retea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Adrian Margin</a:t>
          </a:r>
        </a:p>
      </xdr:txBody>
    </xdr:sp>
    <xdr:clientData/>
  </xdr:twoCellAnchor>
  <xdr:twoCellAnchor>
    <xdr:from>
      <xdr:col>5</xdr:col>
      <xdr:colOff>233832</xdr:colOff>
      <xdr:row>94</xdr:row>
      <xdr:rowOff>35610</xdr:rowOff>
    </xdr:from>
    <xdr:to>
      <xdr:col>8</xdr:col>
      <xdr:colOff>681993</xdr:colOff>
      <xdr:row>97</xdr:row>
      <xdr:rowOff>35610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358306" y="24312454"/>
          <a:ext cx="2476503" cy="5000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Activelor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Constantin Buda</a:t>
          </a:r>
        </a:p>
      </xdr:txBody>
    </xdr:sp>
    <xdr:clientData/>
  </xdr:twoCellAnchor>
  <xdr:twoCellAnchor>
    <xdr:from>
      <xdr:col>1</xdr:col>
      <xdr:colOff>4171143</xdr:colOff>
      <xdr:row>94</xdr:row>
      <xdr:rowOff>34028</xdr:rowOff>
    </xdr:from>
    <xdr:to>
      <xdr:col>2</xdr:col>
      <xdr:colOff>329151</xdr:colOff>
      <xdr:row>97</xdr:row>
      <xdr:rowOff>29443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461656" y="18857809"/>
          <a:ext cx="2527313" cy="4877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Energiei ing. Sorin Muresan</a:t>
          </a:r>
        </a:p>
      </xdr:txBody>
    </xdr:sp>
    <xdr:clientData/>
  </xdr:twoCellAnchor>
  <xdr:twoCellAnchor>
    <xdr:from>
      <xdr:col>0</xdr:col>
      <xdr:colOff>233841</xdr:colOff>
      <xdr:row>92</xdr:row>
      <xdr:rowOff>122134</xdr:rowOff>
    </xdr:from>
    <xdr:to>
      <xdr:col>1</xdr:col>
      <xdr:colOff>1502500</xdr:colOff>
      <xdr:row>95</xdr:row>
      <xdr:rowOff>109824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233841" y="19191184"/>
          <a:ext cx="1687759" cy="5020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General</a:t>
          </a:r>
        </a:p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Emil Merdan</a:t>
          </a:r>
        </a:p>
      </xdr:txBody>
    </xdr:sp>
    <xdr:clientData/>
  </xdr:twoCellAnchor>
  <xdr:twoCellAnchor>
    <xdr:from>
      <xdr:col>0</xdr:col>
      <xdr:colOff>129540</xdr:colOff>
      <xdr:row>0</xdr:row>
      <xdr:rowOff>68580</xdr:rowOff>
    </xdr:from>
    <xdr:to>
      <xdr:col>8</xdr:col>
      <xdr:colOff>617220</xdr:colOff>
      <xdr:row>8</xdr:row>
      <xdr:rowOff>144780</xdr:rowOff>
    </xdr:to>
    <xdr:pic>
      <xdr:nvPicPr>
        <xdr:cNvPr id="10131" name="Picture 11" descr="SDEE_20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68580"/>
          <a:ext cx="1228344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143889</xdr:rowOff>
    </xdr:from>
    <xdr:to>
      <xdr:col>2</xdr:col>
      <xdr:colOff>788074</xdr:colOff>
      <xdr:row>46</xdr:row>
      <xdr:rowOff>72843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6366869"/>
          <a:ext cx="2708275" cy="4222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General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Emil Merdan</a:t>
          </a:r>
        </a:p>
      </xdr:txBody>
    </xdr:sp>
    <xdr:clientData/>
  </xdr:twoCellAnchor>
  <xdr:twoCellAnchor>
    <xdr:from>
      <xdr:col>6</xdr:col>
      <xdr:colOff>364490</xdr:colOff>
      <xdr:row>45</xdr:row>
      <xdr:rowOff>36013</xdr:rowOff>
    </xdr:from>
    <xdr:to>
      <xdr:col>8</xdr:col>
      <xdr:colOff>816629</xdr:colOff>
      <xdr:row>47</xdr:row>
      <xdr:rowOff>124036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154083" y="10979180"/>
          <a:ext cx="2455334" cy="3979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Activelor</a:t>
          </a: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Constantin Buda</a:t>
          </a:r>
        </a:p>
      </xdr:txBody>
    </xdr:sp>
    <xdr:clientData/>
  </xdr:twoCellAnchor>
  <xdr:twoCellAnchor>
    <xdr:from>
      <xdr:col>4</xdr:col>
      <xdr:colOff>1</xdr:colOff>
      <xdr:row>45</xdr:row>
      <xdr:rowOff>40822</xdr:rowOff>
    </xdr:from>
    <xdr:to>
      <xdr:col>6</xdr:col>
      <xdr:colOff>102884</xdr:colOff>
      <xdr:row>47</xdr:row>
      <xdr:rowOff>138083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889251" y="10983989"/>
          <a:ext cx="2010832" cy="4072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Operatiuni Retea ing. Vasile Farcas</a:t>
          </a:r>
        </a:p>
      </xdr:txBody>
    </xdr:sp>
    <xdr:clientData/>
  </xdr:twoCellAnchor>
  <xdr:twoCellAnchor>
    <xdr:from>
      <xdr:col>0</xdr:col>
      <xdr:colOff>129540</xdr:colOff>
      <xdr:row>0</xdr:row>
      <xdr:rowOff>60960</xdr:rowOff>
    </xdr:from>
    <xdr:to>
      <xdr:col>8</xdr:col>
      <xdr:colOff>861060</xdr:colOff>
      <xdr:row>7</xdr:row>
      <xdr:rowOff>83820</xdr:rowOff>
    </xdr:to>
    <xdr:pic>
      <xdr:nvPicPr>
        <xdr:cNvPr id="14816" name="Picture 6" descr="SDEE_20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60960"/>
          <a:ext cx="867918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347800</xdr:colOff>
      <xdr:row>45</xdr:row>
      <xdr:rowOff>95250</xdr:rowOff>
    </xdr:from>
    <xdr:to>
      <xdr:col>2</xdr:col>
      <xdr:colOff>198122</xdr:colOff>
      <xdr:row>48</xdr:row>
      <xdr:rowOff>26005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40180" y="16287750"/>
          <a:ext cx="1796143" cy="4129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General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Emil Merdan</a:t>
          </a:r>
        </a:p>
      </xdr:txBody>
    </xdr:sp>
    <xdr:clientData/>
  </xdr:twoCellAnchor>
  <xdr:twoCellAnchor>
    <xdr:from>
      <xdr:col>6</xdr:col>
      <xdr:colOff>653891</xdr:colOff>
      <xdr:row>47</xdr:row>
      <xdr:rowOff>61150</xdr:rowOff>
    </xdr:from>
    <xdr:to>
      <xdr:col>8</xdr:col>
      <xdr:colOff>1030591</xdr:colOff>
      <xdr:row>50</xdr:row>
      <xdr:rowOff>10123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5929312" y="13658088"/>
          <a:ext cx="2524125" cy="449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Activelor</a:t>
          </a: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Constantin Buda</a:t>
          </a:r>
        </a:p>
      </xdr:txBody>
    </xdr:sp>
    <xdr:clientData/>
  </xdr:twoCellAnchor>
  <xdr:twoCellAnchor>
    <xdr:from>
      <xdr:col>3</xdr:col>
      <xdr:colOff>729615</xdr:colOff>
      <xdr:row>47</xdr:row>
      <xdr:rowOff>40821</xdr:rowOff>
    </xdr:from>
    <xdr:to>
      <xdr:col>6</xdr:col>
      <xdr:colOff>11874</xdr:colOff>
      <xdr:row>49</xdr:row>
      <xdr:rowOff>130565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345656" y="13637759"/>
          <a:ext cx="1964531" cy="4231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Operatiuni Retea ing. Vasile Farcas</a:t>
          </a:r>
        </a:p>
      </xdr:txBody>
    </xdr:sp>
    <xdr:clientData/>
  </xdr:twoCellAnchor>
  <xdr:twoCellAnchor>
    <xdr:from>
      <xdr:col>0</xdr:col>
      <xdr:colOff>99060</xdr:colOff>
      <xdr:row>0</xdr:row>
      <xdr:rowOff>83820</xdr:rowOff>
    </xdr:from>
    <xdr:to>
      <xdr:col>8</xdr:col>
      <xdr:colOff>1013460</xdr:colOff>
      <xdr:row>7</xdr:row>
      <xdr:rowOff>106680</xdr:rowOff>
    </xdr:to>
    <xdr:pic>
      <xdr:nvPicPr>
        <xdr:cNvPr id="10899" name="Picture 5" descr="SDEE_20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83820"/>
          <a:ext cx="855726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340995</xdr:colOff>
      <xdr:row>22</xdr:row>
      <xdr:rowOff>19051</xdr:rowOff>
    </xdr:from>
    <xdr:to>
      <xdr:col>2</xdr:col>
      <xdr:colOff>713744</xdr:colOff>
      <xdr:row>24</xdr:row>
      <xdr:rowOff>76201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33375" y="6505576"/>
          <a:ext cx="219392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General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Emil Merdan</a:t>
          </a:r>
        </a:p>
      </xdr:txBody>
    </xdr:sp>
    <xdr:clientData/>
  </xdr:twoCellAnchor>
  <xdr:twoCellAnchor>
    <xdr:from>
      <xdr:col>11</xdr:col>
      <xdr:colOff>104775</xdr:colOff>
      <xdr:row>23</xdr:row>
      <xdr:rowOff>28575</xdr:rowOff>
    </xdr:from>
    <xdr:to>
      <xdr:col>15</xdr:col>
      <xdr:colOff>551811</xdr:colOff>
      <xdr:row>25</xdr:row>
      <xdr:rowOff>141069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7038975" y="6677025"/>
          <a:ext cx="263207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Activelor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Constantin Buda</a:t>
          </a:r>
        </a:p>
      </xdr:txBody>
    </xdr:sp>
    <xdr:clientData/>
  </xdr:twoCellAnchor>
  <xdr:twoCellAnchor>
    <xdr:from>
      <xdr:col>5</xdr:col>
      <xdr:colOff>0</xdr:colOff>
      <xdr:row>23</xdr:row>
      <xdr:rowOff>26670</xdr:rowOff>
    </xdr:from>
    <xdr:to>
      <xdr:col>8</xdr:col>
      <xdr:colOff>485173</xdr:colOff>
      <xdr:row>25</xdr:row>
      <xdr:rowOff>119136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3609975" y="6667500"/>
          <a:ext cx="2108197" cy="4163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Operatiuni Retea ing. Vasile Farcas</a:t>
          </a:r>
        </a:p>
      </xdr:txBody>
    </xdr:sp>
    <xdr:clientData/>
  </xdr:twoCellAnchor>
  <xdr:twoCellAnchor>
    <xdr:from>
      <xdr:col>0</xdr:col>
      <xdr:colOff>76200</xdr:colOff>
      <xdr:row>0</xdr:row>
      <xdr:rowOff>68580</xdr:rowOff>
    </xdr:from>
    <xdr:to>
      <xdr:col>15</xdr:col>
      <xdr:colOff>571500</xdr:colOff>
      <xdr:row>8</xdr:row>
      <xdr:rowOff>144780</xdr:rowOff>
    </xdr:to>
    <xdr:pic>
      <xdr:nvPicPr>
        <xdr:cNvPr id="11891" name="Picture 7" descr="SDEE_20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"/>
          <a:ext cx="1004316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252095</xdr:colOff>
      <xdr:row>283</xdr:row>
      <xdr:rowOff>168275</xdr:rowOff>
    </xdr:from>
    <xdr:to>
      <xdr:col>2</xdr:col>
      <xdr:colOff>101592</xdr:colOff>
      <xdr:row>285</xdr:row>
      <xdr:rowOff>177800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1215" y="16033115"/>
          <a:ext cx="1861177" cy="4057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General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Emil Merdan</a:t>
          </a:r>
        </a:p>
      </xdr:txBody>
    </xdr:sp>
    <xdr:clientData/>
  </xdr:twoCellAnchor>
  <xdr:twoCellAnchor>
    <xdr:from>
      <xdr:col>8</xdr:col>
      <xdr:colOff>708660</xdr:colOff>
      <xdr:row>285</xdr:row>
      <xdr:rowOff>7620</xdr:rowOff>
    </xdr:from>
    <xdr:to>
      <xdr:col>14</xdr:col>
      <xdr:colOff>751840</xdr:colOff>
      <xdr:row>287</xdr:row>
      <xdr:rowOff>22191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57460" y="16268700"/>
          <a:ext cx="1894840" cy="4108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Activelor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ing. Constantin Buda</a:t>
          </a:r>
        </a:p>
      </xdr:txBody>
    </xdr:sp>
    <xdr:clientData/>
  </xdr:twoCellAnchor>
  <xdr:twoCellAnchor>
    <xdr:from>
      <xdr:col>2</xdr:col>
      <xdr:colOff>2006601</xdr:colOff>
      <xdr:row>285</xdr:row>
      <xdr:rowOff>22860</xdr:rowOff>
    </xdr:from>
    <xdr:to>
      <xdr:col>2</xdr:col>
      <xdr:colOff>3840480</xdr:colOff>
      <xdr:row>287</xdr:row>
      <xdr:rowOff>25207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597401" y="16283940"/>
          <a:ext cx="1833879" cy="39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Operatiuni Retea ing. Vasile Farcas</a:t>
          </a:r>
        </a:p>
      </xdr:txBody>
    </xdr:sp>
    <xdr:clientData/>
  </xdr:twoCellAnchor>
  <xdr:twoCellAnchor>
    <xdr:from>
      <xdr:col>0</xdr:col>
      <xdr:colOff>40640</xdr:colOff>
      <xdr:row>0</xdr:row>
      <xdr:rowOff>53340</xdr:rowOff>
    </xdr:from>
    <xdr:to>
      <xdr:col>14</xdr:col>
      <xdr:colOff>612140</xdr:colOff>
      <xdr:row>10</xdr:row>
      <xdr:rowOff>7620</xdr:rowOff>
    </xdr:to>
    <xdr:pic>
      <xdr:nvPicPr>
        <xdr:cNvPr id="5" name="Picture 5" descr="SDEE_20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3340"/>
          <a:ext cx="14836140" cy="198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457200</xdr:colOff>
      <xdr:row>285</xdr:row>
      <xdr:rowOff>20320</xdr:rowOff>
    </xdr:from>
    <xdr:to>
      <xdr:col>8</xdr:col>
      <xdr:colOff>239788</xdr:colOff>
      <xdr:row>287</xdr:row>
      <xdr:rowOff>123685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7574280" y="16281400"/>
          <a:ext cx="2251468" cy="4996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Divizie Managementul Energiei ing. Sorin Muresan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n%20Roman/Electrica%202008/Raportare%20ANRE/Rap.%202018/Anexe/Anexa%201%20-%202018%20-%20Compensa&#539;ii%20acor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n%20Roman/Electrica%202008/Raportare%20ANRE/Rap.%202018/Anexe/ANEXA%202%20-%202018%20-%20Indicatori%20de%20continuit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n%20Roman/Electrica%202008/Raportare%20ANRE/Rap.%202018/Anexe/ANEXA%203%20-%202018%20-%20Inregistrarea%20intreruperilor%20scur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n%20Roman/Electrica%202008/Raportare%20ANRE/Rap.%202018/Anexe/Anexa%204%20-%202018%20-%20Compensa&#539;ii%20acordate%20de%20OD%20utilizatorilor%20pentru%20nerespectarea%20indicatoril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n%20Roman/Electrica%202008/Raportare%20ANRE/Rap.%202018/Anexe/ANEXA%205%20-%202018%20-%20Indicatori%20de%20calitate%20comercial&#259;%20MODIFICAT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n%20Roman/Electrica%202008/Raportare%20ANRE/Rap.%202018/Anexe/Anexa%206%20-%202018%20-%20&#206;nregistrarea%20&#238;ntreruperilor%20lung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n%20Roman/Electrica%202008/Raportare%20ANRE/Rap.%202018/Anexe/ANEXA%207%20-%202018%20-%20Monitorizarea%20Compensatiilor%20Acordate%20Utilizatorilor%20MODIFICAT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n%20Roman/Electrica%202008/Raportare%20ANRE/Rap.%202018/Anexe/ANEXA%208%20-%202018%20-%20Intreruperilor%20accidentale%20provocate%20de%20ter&#539;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n%20Roman/Electrica%202008/Raportare%20ANRE/Diana%20Schiau/2018/12.%20Dec/a)%20Calcul%20SAIFI&amp;SAIDI%202018%20-%20la%203.4.5.6.7.8.9.10.11.12%20lu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Cluj"/>
      <sheetName val="Oradea"/>
      <sheetName val="Baia Mare"/>
      <sheetName val="Satu Mare"/>
      <sheetName val="Bistrita"/>
      <sheetName val="Zalau"/>
      <sheetName val="Alte servicii"/>
      <sheetName val="TN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0</v>
          </cell>
          <cell r="F6">
            <v>0</v>
          </cell>
          <cell r="G6">
            <v>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30</v>
          </cell>
          <cell r="O6">
            <v>0</v>
          </cell>
          <cell r="P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. Consum ; la 31.12.2018"/>
      <sheetName val="Cluj"/>
      <sheetName val="Oradea"/>
      <sheetName val="Baia Mare"/>
      <sheetName val="Satu Mare"/>
      <sheetName val="Bistrita"/>
      <sheetName val="Zalau"/>
      <sheetName val="TN"/>
      <sheetName val="C. TN an"/>
      <sheetName val="C.Total"/>
      <sheetName val="C. Tr.1"/>
      <sheetName val="C. Tr. 2"/>
      <sheetName val="C. Tr. 3"/>
      <sheetName val="C. Tr.4"/>
      <sheetName val="C. sem.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G6">
            <v>0.22792464048337274</v>
          </cell>
          <cell r="H6">
            <v>0.25768710658736999</v>
          </cell>
          <cell r="I6">
            <v>0.2267032387073214</v>
          </cell>
          <cell r="J6">
            <v>0.28193261720217527</v>
          </cell>
          <cell r="K6">
            <v>0.9942476029802394</v>
          </cell>
        </row>
        <row r="7">
          <cell r="G7">
            <v>8.1007296674399931E-2</v>
          </cell>
          <cell r="H7">
            <v>0.1143823309692189</v>
          </cell>
          <cell r="I7">
            <v>0.10735090635335851</v>
          </cell>
          <cell r="J7">
            <v>9.4459075755415844E-2</v>
          </cell>
          <cell r="K7">
            <v>0.39719960975239316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G9">
            <v>8.6710860196852729E-2</v>
          </cell>
          <cell r="H9">
            <v>6.8004288753359537E-2</v>
          </cell>
          <cell r="I9">
            <v>8.3299276570241193E-2</v>
          </cell>
          <cell r="J9">
            <v>6.1528400955512777E-2</v>
          </cell>
          <cell r="K9">
            <v>0.29954282647596625</v>
          </cell>
        </row>
        <row r="10">
          <cell r="G10">
            <v>1.7581169944073605E-2</v>
          </cell>
          <cell r="H10">
            <v>2.4851401536713048E-2</v>
          </cell>
          <cell r="I10">
            <v>2.3760276739693251E-2</v>
          </cell>
          <cell r="J10">
            <v>2.9312468505820671E-2</v>
          </cell>
          <cell r="K10">
            <v>9.5505316726300568E-2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G12">
            <v>8.5938479455339931E-2</v>
          </cell>
          <cell r="H12">
            <v>0.27143920866243215</v>
          </cell>
          <cell r="I12">
            <v>0.19027970030349281</v>
          </cell>
          <cell r="J12">
            <v>0.2429888049127602</v>
          </cell>
          <cell r="K12">
            <v>0.79064619333402508</v>
          </cell>
        </row>
        <row r="13">
          <cell r="G13">
            <v>0.10377106853509746</v>
          </cell>
          <cell r="H13">
            <v>0.30203225635451159</v>
          </cell>
          <cell r="I13">
            <v>0.1629809983519917</v>
          </cell>
          <cell r="J13">
            <v>0.18872322736000283</v>
          </cell>
          <cell r="K13">
            <v>0.75750755060160357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G15">
            <v>1.6447355063781081E-2</v>
          </cell>
          <cell r="H15">
            <v>1.943542445847192E-2</v>
          </cell>
          <cell r="I15">
            <v>5.8551273415213718E-3</v>
          </cell>
          <cell r="J15">
            <v>1.9875447281223643E-2</v>
          </cell>
          <cell r="K15">
            <v>6.1613354144998023E-2</v>
          </cell>
        </row>
        <row r="16">
          <cell r="G16">
            <v>2.8507473005420825E-2</v>
          </cell>
          <cell r="H16">
            <v>7.0620553246182341E-2</v>
          </cell>
          <cell r="I16">
            <v>2.5327243379216789E-2</v>
          </cell>
          <cell r="J16">
            <v>3.4326332049306622E-2</v>
          </cell>
          <cell r="K16">
            <v>0.15878160168012659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G18">
            <v>6.8119582150605512E-2</v>
          </cell>
          <cell r="H18">
            <v>0.14728736293031133</v>
          </cell>
          <cell r="I18">
            <v>0.15478850462137139</v>
          </cell>
          <cell r="J18">
            <v>0.19036190056476976</v>
          </cell>
          <cell r="K18">
            <v>0.560557350267058</v>
          </cell>
        </row>
        <row r="19">
          <cell r="G19">
            <v>6.411809014872881E-2</v>
          </cell>
          <cell r="H19">
            <v>0.11364198728654666</v>
          </cell>
          <cell r="I19">
            <v>0.12936749454687552</v>
          </cell>
          <cell r="J19">
            <v>0.14379609708875687</v>
          </cell>
          <cell r="K19">
            <v>0.45092366907090786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G21">
            <v>1.5659781377694759E-2</v>
          </cell>
          <cell r="H21">
            <v>6.0968795502078836E-2</v>
          </cell>
          <cell r="I21">
            <v>6.1023808324840154E-2</v>
          </cell>
          <cell r="J21">
            <v>5.7133272902077495E-2</v>
          </cell>
          <cell r="K21">
            <v>0.19478565810669124</v>
          </cell>
        </row>
        <row r="22">
          <cell r="G22">
            <v>4.5568095663342009E-2</v>
          </cell>
          <cell r="H22">
            <v>8.8533614698353358E-2</v>
          </cell>
          <cell r="I22">
            <v>0.16244286455798163</v>
          </cell>
          <cell r="J22">
            <v>6.0138334933735285E-2</v>
          </cell>
          <cell r="K22">
            <v>0.35668290985341228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G24">
            <v>0.68503617190628829</v>
          </cell>
          <cell r="H24">
            <v>1.0051616512599324</v>
          </cell>
          <cell r="I24">
            <v>1.290463263242406</v>
          </cell>
          <cell r="J24">
            <v>1.1848578685571989</v>
          </cell>
          <cell r="K24">
            <v>4.1655189549658251</v>
          </cell>
        </row>
        <row r="25">
          <cell r="G25">
            <v>0.63879329611793301</v>
          </cell>
          <cell r="H25">
            <v>1.5429526280583974</v>
          </cell>
          <cell r="I25">
            <v>1.0682828020060096</v>
          </cell>
          <cell r="J25">
            <v>0.9792054050273048</v>
          </cell>
          <cell r="K25">
            <v>4.2292341312096449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G27">
            <v>0.25061376291576537</v>
          </cell>
          <cell r="H27">
            <v>0.35612641680593543</v>
          </cell>
          <cell r="I27">
            <v>0.40333373971097697</v>
          </cell>
          <cell r="J27">
            <v>0.4103436088694119</v>
          </cell>
          <cell r="K27">
            <v>1.4204175283020897</v>
          </cell>
        </row>
        <row r="28">
          <cell r="G28">
            <v>0.2848690165803287</v>
          </cell>
          <cell r="H28">
            <v>0.55490622515030719</v>
          </cell>
          <cell r="I28">
            <v>0.51896973102173083</v>
          </cell>
          <cell r="J28">
            <v>0.38104730222110061</v>
          </cell>
          <cell r="K28">
            <v>1.7397922749734676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G30">
            <v>72.955334293327212</v>
          </cell>
          <cell r="H30">
            <v>100.86584905950704</v>
          </cell>
          <cell r="I30">
            <v>85.133688349756312</v>
          </cell>
          <cell r="J30">
            <v>91.11737187168319</v>
          </cell>
          <cell r="K30">
            <v>350.07224357427378</v>
          </cell>
        </row>
        <row r="31">
          <cell r="G31">
            <v>24.082336049688955</v>
          </cell>
          <cell r="H31">
            <v>37.079084694622914</v>
          </cell>
          <cell r="I31">
            <v>32.083129642825696</v>
          </cell>
          <cell r="J31">
            <v>24.612645488838453</v>
          </cell>
          <cell r="K31">
            <v>117.85719587597602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G33">
            <v>25.595473498739594</v>
          </cell>
          <cell r="H33">
            <v>20.679961706516657</v>
          </cell>
          <cell r="I33">
            <v>17.884323333856972</v>
          </cell>
          <cell r="J33">
            <v>14.898183955425575</v>
          </cell>
          <cell r="K33">
            <v>79.057942494538807</v>
          </cell>
        </row>
        <row r="34">
          <cell r="G34">
            <v>6.5833115900556685</v>
          </cell>
          <cell r="H34">
            <v>8.9630950765354402</v>
          </cell>
          <cell r="I34">
            <v>7.0669378734760455</v>
          </cell>
          <cell r="J34">
            <v>10.387501370465515</v>
          </cell>
          <cell r="K34">
            <v>33.000845910532668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G36">
            <v>11.376260870433633</v>
          </cell>
          <cell r="H36">
            <v>23.271125202401755</v>
          </cell>
          <cell r="I36">
            <v>245.91009894204572</v>
          </cell>
          <cell r="J36">
            <v>244.67636759543791</v>
          </cell>
          <cell r="K36">
            <v>525.23385261031899</v>
          </cell>
        </row>
        <row r="37">
          <cell r="G37">
            <v>35.411132499231101</v>
          </cell>
          <cell r="H37">
            <v>20.257580369459571</v>
          </cell>
          <cell r="I37">
            <v>122.27990427870512</v>
          </cell>
          <cell r="J37">
            <v>263.09231663980955</v>
          </cell>
          <cell r="K37">
            <v>441.04093378720535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G39">
            <v>10.531310051121768</v>
          </cell>
          <cell r="H39">
            <v>1.3818510345428467</v>
          </cell>
          <cell r="I39">
            <v>0.32606405648376668</v>
          </cell>
          <cell r="J39">
            <v>2.0766241989909111</v>
          </cell>
          <cell r="K39">
            <v>14.315849341139293</v>
          </cell>
        </row>
        <row r="40">
          <cell r="G40">
            <v>40.762545538375299</v>
          </cell>
          <cell r="H40">
            <v>7.2784369614667215</v>
          </cell>
          <cell r="I40">
            <v>1.6530594128878173</v>
          </cell>
          <cell r="J40">
            <v>6.0670262591165889</v>
          </cell>
          <cell r="K40">
            <v>55.761068171846432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G42">
            <v>4.6534329215365373</v>
          </cell>
          <cell r="H42">
            <v>6.92759958364298</v>
          </cell>
          <cell r="I42">
            <v>9.794413493176787</v>
          </cell>
          <cell r="J42">
            <v>221.72801435087985</v>
          </cell>
          <cell r="K42">
            <v>243.10346034923614</v>
          </cell>
        </row>
        <row r="43">
          <cell r="G43">
            <v>31.51514887767723</v>
          </cell>
          <cell r="H43">
            <v>7.4539026828171293</v>
          </cell>
          <cell r="I43">
            <v>137.66036625655482</v>
          </cell>
          <cell r="J43">
            <v>8.2452322226639243</v>
          </cell>
          <cell r="K43">
            <v>184.87465003971312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G45">
            <v>0.35146721855933039</v>
          </cell>
          <cell r="H45">
            <v>2.0884735855365113</v>
          </cell>
          <cell r="I45">
            <v>2.2734146612999035</v>
          </cell>
          <cell r="J45">
            <v>1.9350650501108828</v>
          </cell>
          <cell r="K45">
            <v>6.6484205155066274</v>
          </cell>
        </row>
        <row r="46">
          <cell r="G46">
            <v>2.9164884159557745</v>
          </cell>
          <cell r="H46">
            <v>7.0971836539610651</v>
          </cell>
          <cell r="I46">
            <v>3.4123849553827275</v>
          </cell>
          <cell r="J46">
            <v>1.9471636921556401</v>
          </cell>
          <cell r="K46">
            <v>15.373220717455208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G48">
            <v>85.833972146999599</v>
          </cell>
          <cell r="H48">
            <v>106.25511647428755</v>
          </cell>
          <cell r="I48">
            <v>119.37738273660121</v>
          </cell>
          <cell r="J48">
            <v>110.88927444043517</v>
          </cell>
          <cell r="K48">
            <v>422.35574579832348</v>
          </cell>
        </row>
        <row r="49">
          <cell r="G49">
            <v>134.20805646176598</v>
          </cell>
          <cell r="H49">
            <v>57.170477958366284</v>
          </cell>
          <cell r="I49">
            <v>124.35925362450135</v>
          </cell>
          <cell r="J49">
            <v>87.658111361310631</v>
          </cell>
          <cell r="K49">
            <v>403.39589940594419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G51">
            <v>17.24679760303793</v>
          </cell>
          <cell r="H51">
            <v>24.080562876147521</v>
          </cell>
          <cell r="I51">
            <v>21.143847153265529</v>
          </cell>
          <cell r="J51">
            <v>21.960036111467865</v>
          </cell>
          <cell r="K51">
            <v>84.431243743918856</v>
          </cell>
        </row>
        <row r="52">
          <cell r="G52">
            <v>16.222384440921399</v>
          </cell>
          <cell r="H52">
            <v>33.504817161833337</v>
          </cell>
          <cell r="I52">
            <v>26.764984912961815</v>
          </cell>
          <cell r="J52">
            <v>27.428650153212004</v>
          </cell>
          <cell r="K52">
            <v>103.92083666892856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G54">
            <v>1.3593396716099506</v>
          </cell>
          <cell r="H54">
            <v>2.741076581534085</v>
          </cell>
          <cell r="I54">
            <v>3.8174718839485982</v>
          </cell>
          <cell r="J54">
            <v>2.0304614432449073</v>
          </cell>
          <cell r="K54">
            <v>9.9483495803375419</v>
          </cell>
        </row>
        <row r="55">
          <cell r="G55">
            <v>1.4650108996374327</v>
          </cell>
          <cell r="H55">
            <v>2.6209354499185151</v>
          </cell>
          <cell r="I55">
            <v>4.0354781139829559</v>
          </cell>
          <cell r="J55">
            <v>1.9963198996161189</v>
          </cell>
          <cell r="K55">
            <v>10.117744363155023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G57">
            <v>9.8915048084201151E-2</v>
          </cell>
          <cell r="H57">
            <v>0.31905500814837084</v>
          </cell>
          <cell r="I57">
            <v>0.3567297489167417</v>
          </cell>
          <cell r="J57">
            <v>0.21285263414745453</v>
          </cell>
          <cell r="K57">
            <v>0.98755243929676828</v>
          </cell>
        </row>
        <row r="58">
          <cell r="G58">
            <v>0.23400477358186642</v>
          </cell>
          <cell r="H58">
            <v>0.82975239733775785</v>
          </cell>
          <cell r="I58">
            <v>1.0592585520773885</v>
          </cell>
          <cell r="J58">
            <v>0.57786328494684147</v>
          </cell>
          <cell r="K58">
            <v>2.7008790079438545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G62">
            <v>598749</v>
          </cell>
          <cell r="H62">
            <v>599301</v>
          </cell>
          <cell r="I62">
            <v>599966</v>
          </cell>
          <cell r="J62">
            <v>608569</v>
          </cell>
          <cell r="K62">
            <v>608569</v>
          </cell>
        </row>
        <row r="63">
          <cell r="G63">
            <v>2137</v>
          </cell>
          <cell r="H63">
            <v>2145</v>
          </cell>
          <cell r="I63">
            <v>2153</v>
          </cell>
          <cell r="J63">
            <v>2168</v>
          </cell>
          <cell r="K63">
            <v>2168</v>
          </cell>
        </row>
        <row r="64">
          <cell r="G64">
            <v>20</v>
          </cell>
          <cell r="H64">
            <v>20</v>
          </cell>
          <cell r="I64">
            <v>20</v>
          </cell>
          <cell r="J64">
            <v>22</v>
          </cell>
          <cell r="K64">
            <v>22</v>
          </cell>
        </row>
        <row r="65">
          <cell r="G65">
            <v>657238</v>
          </cell>
          <cell r="H65">
            <v>657693</v>
          </cell>
          <cell r="I65">
            <v>658410</v>
          </cell>
          <cell r="J65">
            <v>662743</v>
          </cell>
          <cell r="K65">
            <v>662743</v>
          </cell>
        </row>
        <row r="66">
          <cell r="G66">
            <v>1928</v>
          </cell>
          <cell r="H66">
            <v>1933</v>
          </cell>
          <cell r="I66">
            <v>1939</v>
          </cell>
          <cell r="J66">
            <v>1947</v>
          </cell>
          <cell r="K66">
            <v>1947</v>
          </cell>
        </row>
        <row r="67">
          <cell r="G67">
            <v>13</v>
          </cell>
          <cell r="H67">
            <v>13</v>
          </cell>
          <cell r="I67">
            <v>13</v>
          </cell>
          <cell r="J67">
            <v>11</v>
          </cell>
          <cell r="K67">
            <v>11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j"/>
      <sheetName val="Oradea"/>
      <sheetName val="Baia Mare"/>
      <sheetName val="Satu Mare"/>
      <sheetName val="Bistrita"/>
      <sheetName val="Zalau"/>
      <sheetName val="TN"/>
      <sheetName val="TN anual"/>
      <sheetName val="C.Tr."/>
      <sheetName val="C.Tr. 1"/>
      <sheetName val="Tr. 1"/>
      <sheetName val="C.Tr.2"/>
      <sheetName val="Tr. 2"/>
      <sheetName val="C.Tr.3"/>
      <sheetName val="Tr.3"/>
      <sheetName val="C.Tr.4"/>
      <sheetName val="Tr.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13027</v>
          </cell>
          <cell r="E6">
            <v>20286</v>
          </cell>
          <cell r="F6">
            <v>23598</v>
          </cell>
          <cell r="G6">
            <v>12981</v>
          </cell>
          <cell r="H6">
            <v>14364</v>
          </cell>
          <cell r="I6">
            <v>17382</v>
          </cell>
          <cell r="J6">
            <v>17789</v>
          </cell>
          <cell r="K6">
            <v>18859</v>
          </cell>
          <cell r="L6">
            <v>18205</v>
          </cell>
          <cell r="M6">
            <v>21063</v>
          </cell>
          <cell r="N6">
            <v>13670</v>
          </cell>
          <cell r="O6">
            <v>5778</v>
          </cell>
          <cell r="P6">
            <v>197002</v>
          </cell>
        </row>
        <row r="7">
          <cell r="D7">
            <v>9</v>
          </cell>
          <cell r="E7">
            <v>13</v>
          </cell>
          <cell r="F7">
            <v>12</v>
          </cell>
          <cell r="G7">
            <v>16</v>
          </cell>
          <cell r="H7">
            <v>8</v>
          </cell>
          <cell r="I7">
            <v>24</v>
          </cell>
          <cell r="J7">
            <v>19</v>
          </cell>
          <cell r="K7">
            <v>21</v>
          </cell>
          <cell r="L7">
            <v>6</v>
          </cell>
          <cell r="M7">
            <v>13</v>
          </cell>
          <cell r="N7">
            <v>27</v>
          </cell>
          <cell r="O7">
            <v>17</v>
          </cell>
          <cell r="P7">
            <v>185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D9">
            <v>59831</v>
          </cell>
          <cell r="E9">
            <v>62069</v>
          </cell>
          <cell r="F9">
            <v>61302</v>
          </cell>
          <cell r="G9">
            <v>74092</v>
          </cell>
          <cell r="H9">
            <v>102022</v>
          </cell>
          <cell r="I9">
            <v>98627</v>
          </cell>
          <cell r="J9">
            <v>106558</v>
          </cell>
          <cell r="K9">
            <v>96660</v>
          </cell>
          <cell r="L9">
            <v>96598</v>
          </cell>
          <cell r="M9">
            <v>101940</v>
          </cell>
          <cell r="N9">
            <v>78514</v>
          </cell>
          <cell r="O9">
            <v>140299</v>
          </cell>
          <cell r="P9">
            <v>1078512</v>
          </cell>
        </row>
        <row r="10">
          <cell r="D10">
            <v>212</v>
          </cell>
          <cell r="E10">
            <v>246</v>
          </cell>
          <cell r="F10">
            <v>247</v>
          </cell>
          <cell r="G10">
            <v>304</v>
          </cell>
          <cell r="H10">
            <v>483</v>
          </cell>
          <cell r="I10">
            <v>522</v>
          </cell>
          <cell r="J10">
            <v>416</v>
          </cell>
          <cell r="K10">
            <v>499</v>
          </cell>
          <cell r="L10">
            <v>285</v>
          </cell>
          <cell r="M10">
            <v>268</v>
          </cell>
          <cell r="N10">
            <v>146</v>
          </cell>
          <cell r="O10">
            <v>533</v>
          </cell>
          <cell r="P10">
            <v>4161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D12">
            <v>7428</v>
          </cell>
          <cell r="E12">
            <v>20645</v>
          </cell>
          <cell r="F12">
            <v>45869</v>
          </cell>
          <cell r="G12">
            <v>51970</v>
          </cell>
          <cell r="H12">
            <v>90356</v>
          </cell>
          <cell r="I12">
            <v>106652</v>
          </cell>
          <cell r="J12">
            <v>142921</v>
          </cell>
          <cell r="K12">
            <v>89979</v>
          </cell>
          <cell r="L12">
            <v>45529</v>
          </cell>
          <cell r="M12">
            <v>24429</v>
          </cell>
          <cell r="N12">
            <v>46251</v>
          </cell>
          <cell r="O12">
            <v>68702</v>
          </cell>
          <cell r="P12">
            <v>740731</v>
          </cell>
        </row>
        <row r="13">
          <cell r="D13">
            <v>90</v>
          </cell>
          <cell r="E13">
            <v>159</v>
          </cell>
          <cell r="F13">
            <v>299</v>
          </cell>
          <cell r="G13">
            <v>223</v>
          </cell>
          <cell r="H13">
            <v>392</v>
          </cell>
          <cell r="I13">
            <v>1292</v>
          </cell>
          <cell r="J13">
            <v>1029</v>
          </cell>
          <cell r="K13">
            <v>871</v>
          </cell>
          <cell r="L13">
            <v>411</v>
          </cell>
          <cell r="M13">
            <v>399</v>
          </cell>
          <cell r="N13">
            <v>211</v>
          </cell>
          <cell r="O13">
            <v>539</v>
          </cell>
          <cell r="P13">
            <v>5915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D15">
            <v>24873</v>
          </cell>
          <cell r="E15">
            <v>47618</v>
          </cell>
          <cell r="F15">
            <v>64017</v>
          </cell>
          <cell r="G15">
            <v>56763</v>
          </cell>
          <cell r="H15">
            <v>49354</v>
          </cell>
          <cell r="I15">
            <v>48266</v>
          </cell>
          <cell r="J15">
            <v>52890</v>
          </cell>
          <cell r="K15">
            <v>25509</v>
          </cell>
          <cell r="L15">
            <v>57590</v>
          </cell>
          <cell r="M15">
            <v>53123</v>
          </cell>
          <cell r="N15">
            <v>62482</v>
          </cell>
          <cell r="O15">
            <v>52375</v>
          </cell>
          <cell r="P15">
            <v>594860</v>
          </cell>
        </row>
        <row r="16">
          <cell r="D16">
            <v>46</v>
          </cell>
          <cell r="E16">
            <v>55</v>
          </cell>
          <cell r="F16">
            <v>72</v>
          </cell>
          <cell r="G16">
            <v>104</v>
          </cell>
          <cell r="H16">
            <v>62</v>
          </cell>
          <cell r="I16">
            <v>79</v>
          </cell>
          <cell r="J16">
            <v>68</v>
          </cell>
          <cell r="K16">
            <v>64</v>
          </cell>
          <cell r="L16">
            <v>99</v>
          </cell>
          <cell r="M16">
            <v>60</v>
          </cell>
          <cell r="N16">
            <v>58</v>
          </cell>
          <cell r="O16">
            <v>86</v>
          </cell>
          <cell r="P16">
            <v>853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D18">
            <v>88655</v>
          </cell>
          <cell r="E18">
            <v>173606</v>
          </cell>
          <cell r="F18">
            <v>206754</v>
          </cell>
          <cell r="G18">
            <v>180662</v>
          </cell>
          <cell r="H18">
            <v>227454</v>
          </cell>
          <cell r="I18">
            <v>370250</v>
          </cell>
          <cell r="J18">
            <v>326420</v>
          </cell>
          <cell r="K18">
            <v>345690</v>
          </cell>
          <cell r="L18">
            <v>214217</v>
          </cell>
          <cell r="M18">
            <v>180726</v>
          </cell>
          <cell r="N18">
            <v>171381</v>
          </cell>
          <cell r="O18">
            <v>444157</v>
          </cell>
          <cell r="P18">
            <v>2929972</v>
          </cell>
        </row>
        <row r="19">
          <cell r="D19">
            <v>309</v>
          </cell>
          <cell r="E19">
            <v>574</v>
          </cell>
          <cell r="F19">
            <v>692</v>
          </cell>
          <cell r="G19">
            <v>550</v>
          </cell>
          <cell r="H19">
            <v>772</v>
          </cell>
          <cell r="I19">
            <v>981</v>
          </cell>
          <cell r="J19">
            <v>1089</v>
          </cell>
          <cell r="K19">
            <v>1074</v>
          </cell>
          <cell r="L19">
            <v>552</v>
          </cell>
          <cell r="M19">
            <v>589</v>
          </cell>
          <cell r="N19">
            <v>632</v>
          </cell>
          <cell r="O19">
            <v>1530</v>
          </cell>
          <cell r="P19">
            <v>9344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D21">
            <v>149326</v>
          </cell>
          <cell r="E21">
            <v>172095</v>
          </cell>
          <cell r="F21">
            <v>321941</v>
          </cell>
          <cell r="G21">
            <v>289782</v>
          </cell>
          <cell r="H21">
            <v>410095</v>
          </cell>
          <cell r="I21">
            <v>1146933</v>
          </cell>
          <cell r="J21">
            <v>1163027</v>
          </cell>
          <cell r="K21">
            <v>943481</v>
          </cell>
          <cell r="L21">
            <v>530131</v>
          </cell>
          <cell r="M21">
            <v>456800</v>
          </cell>
          <cell r="N21">
            <v>342060</v>
          </cell>
          <cell r="O21">
            <v>573664</v>
          </cell>
          <cell r="P21">
            <v>6499335</v>
          </cell>
        </row>
        <row r="22">
          <cell r="D22">
            <v>569</v>
          </cell>
          <cell r="E22">
            <v>635</v>
          </cell>
          <cell r="F22">
            <v>1178</v>
          </cell>
          <cell r="G22">
            <v>1149</v>
          </cell>
          <cell r="H22">
            <v>1241</v>
          </cell>
          <cell r="I22">
            <v>4040</v>
          </cell>
          <cell r="J22">
            <v>3984</v>
          </cell>
          <cell r="K22">
            <v>3889</v>
          </cell>
          <cell r="L22">
            <v>2378</v>
          </cell>
          <cell r="M22">
            <v>1713</v>
          </cell>
          <cell r="N22">
            <v>1064</v>
          </cell>
          <cell r="O22">
            <v>1937</v>
          </cell>
          <cell r="P22">
            <v>23777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Cluj"/>
      <sheetName val="Oradea"/>
      <sheetName val="Baia Mare"/>
      <sheetName val="Satu Mare"/>
      <sheetName val="Bistrita"/>
      <sheetName val="Zalau"/>
      <sheetName val="Alte servicii"/>
      <sheetName val="TN"/>
      <sheetName val="Timpi medii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130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130</v>
          </cell>
        </row>
      </sheetData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i Call Center-Suciu"/>
      <sheetName val="Cluj"/>
      <sheetName val="Oradea"/>
      <sheetName val="Baia Mare"/>
      <sheetName val="Satu Mare"/>
      <sheetName val="Bistrita"/>
      <sheetName val="Zalau"/>
      <sheetName val="Exploatare"/>
      <sheetName val="TN"/>
      <sheetName val="Anual TR. "/>
      <sheetName val="Tr.I"/>
      <sheetName val="Tr.II"/>
      <sheetName val="Tr.III"/>
      <sheetName val="Tr.IV"/>
      <sheetName val="C. Anu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E6">
            <v>13702</v>
          </cell>
          <cell r="F6">
            <v>11628</v>
          </cell>
          <cell r="G6">
            <v>11915</v>
          </cell>
          <cell r="H6">
            <v>11715</v>
          </cell>
          <cell r="I6">
            <v>48960</v>
          </cell>
        </row>
        <row r="7">
          <cell r="E7">
            <v>5</v>
          </cell>
          <cell r="F7">
            <v>0</v>
          </cell>
          <cell r="G7">
            <v>0</v>
          </cell>
          <cell r="H7">
            <v>0</v>
          </cell>
          <cell r="I7">
            <v>5</v>
          </cell>
        </row>
        <row r="8">
          <cell r="E8">
            <v>11.123518518518518</v>
          </cell>
          <cell r="F8">
            <v>12.206481481481482</v>
          </cell>
          <cell r="G8">
            <v>11.535185185185185</v>
          </cell>
          <cell r="H8">
            <v>10.07037037037037</v>
          </cell>
          <cell r="I8">
            <v>11.233888888888888</v>
          </cell>
        </row>
        <row r="9">
          <cell r="E9">
            <v>5.3761111111111113</v>
          </cell>
          <cell r="F9">
            <v>5.679444444444445</v>
          </cell>
          <cell r="G9">
            <v>6.0455555555555556</v>
          </cell>
          <cell r="H9">
            <v>5.7079629629629629</v>
          </cell>
          <cell r="I9">
            <v>5.7022685185185189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E12">
            <v>4614</v>
          </cell>
          <cell r="F12">
            <v>4921</v>
          </cell>
          <cell r="G12">
            <v>5719</v>
          </cell>
          <cell r="H12">
            <v>5518</v>
          </cell>
          <cell r="I12">
            <v>20772</v>
          </cell>
        </row>
        <row r="13">
          <cell r="E13">
            <v>40</v>
          </cell>
          <cell r="F13">
            <v>60</v>
          </cell>
          <cell r="G13">
            <v>49</v>
          </cell>
          <cell r="H13">
            <v>37</v>
          </cell>
          <cell r="I13">
            <v>186</v>
          </cell>
        </row>
        <row r="14">
          <cell r="E14">
            <v>1</v>
          </cell>
          <cell r="F14">
            <v>0</v>
          </cell>
          <cell r="G14">
            <v>0</v>
          </cell>
          <cell r="H14">
            <v>1</v>
          </cell>
          <cell r="I14">
            <v>2</v>
          </cell>
        </row>
        <row r="15">
          <cell r="E15">
            <v>3483</v>
          </cell>
          <cell r="F15">
            <v>3433</v>
          </cell>
          <cell r="G15">
            <v>4001</v>
          </cell>
          <cell r="H15">
            <v>3905</v>
          </cell>
          <cell r="I15">
            <v>14822</v>
          </cell>
        </row>
        <row r="16">
          <cell r="E16">
            <v>4609</v>
          </cell>
          <cell r="F16">
            <v>4921</v>
          </cell>
          <cell r="G16">
            <v>5704</v>
          </cell>
          <cell r="H16">
            <v>5538</v>
          </cell>
          <cell r="I16">
            <v>20772</v>
          </cell>
        </row>
        <row r="17">
          <cell r="E17">
            <v>40</v>
          </cell>
          <cell r="F17">
            <v>57</v>
          </cell>
          <cell r="G17">
            <v>52</v>
          </cell>
          <cell r="H17">
            <v>37</v>
          </cell>
          <cell r="I17">
            <v>186</v>
          </cell>
        </row>
        <row r="18">
          <cell r="E18">
            <v>1</v>
          </cell>
          <cell r="F18">
            <v>0</v>
          </cell>
          <cell r="G18">
            <v>0</v>
          </cell>
          <cell r="H18">
            <v>1</v>
          </cell>
          <cell r="I18">
            <v>2</v>
          </cell>
        </row>
        <row r="19">
          <cell r="E19">
            <v>9.1777777777777771</v>
          </cell>
          <cell r="F19">
            <v>8.7555555555555546</v>
          </cell>
          <cell r="G19">
            <v>8.2166666666666668</v>
          </cell>
          <cell r="H19">
            <v>8.7516666666666669</v>
          </cell>
          <cell r="I19">
            <v>8.7254166666666659</v>
          </cell>
        </row>
        <row r="20">
          <cell r="E20">
            <v>2</v>
          </cell>
          <cell r="F20">
            <v>0</v>
          </cell>
          <cell r="G20">
            <v>0</v>
          </cell>
          <cell r="H20">
            <v>5</v>
          </cell>
          <cell r="I20">
            <v>7</v>
          </cell>
        </row>
        <row r="21">
          <cell r="E21">
            <v>2</v>
          </cell>
          <cell r="F21">
            <v>0</v>
          </cell>
          <cell r="G21">
            <v>0</v>
          </cell>
          <cell r="H21">
            <v>1</v>
          </cell>
          <cell r="I21">
            <v>3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E24">
            <v>32.528888888888886</v>
          </cell>
          <cell r="F24">
            <v>46.248333333333335</v>
          </cell>
          <cell r="G24">
            <v>48.926666666666669</v>
          </cell>
          <cell r="H24">
            <v>54.145000000000003</v>
          </cell>
          <cell r="I24">
            <v>45.462222222222223</v>
          </cell>
        </row>
        <row r="25">
          <cell r="E25">
            <v>103.66000000000001</v>
          </cell>
          <cell r="F25">
            <v>155.02888888888887</v>
          </cell>
          <cell r="G25">
            <v>130.14916666666667</v>
          </cell>
          <cell r="H25">
            <v>128.82</v>
          </cell>
          <cell r="I25">
            <v>129.41451388888891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E27">
            <v>2046.768703202262</v>
          </cell>
          <cell r="F27">
            <v>1846.5816965971978</v>
          </cell>
          <cell r="G27">
            <v>2142.1519919510843</v>
          </cell>
          <cell r="H27">
            <v>1983.2295818000664</v>
          </cell>
          <cell r="I27">
            <v>2004.6829933876527</v>
          </cell>
        </row>
        <row r="28">
          <cell r="E28">
            <v>105450.986</v>
          </cell>
          <cell r="F28">
            <v>52109.568333333344</v>
          </cell>
          <cell r="G28">
            <v>64747.44666666667</v>
          </cell>
          <cell r="H28">
            <v>77834.899166666655</v>
          </cell>
          <cell r="I28">
            <v>75035.725041666665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9226</v>
          </cell>
          <cell r="F30">
            <v>8897</v>
          </cell>
          <cell r="G30">
            <v>6924</v>
          </cell>
          <cell r="H30">
            <v>8592</v>
          </cell>
          <cell r="I30">
            <v>33639</v>
          </cell>
        </row>
        <row r="31">
          <cell r="E31">
            <v>147</v>
          </cell>
          <cell r="F31">
            <v>159</v>
          </cell>
          <cell r="G31">
            <v>117</v>
          </cell>
          <cell r="H31">
            <v>170</v>
          </cell>
          <cell r="I31">
            <v>593</v>
          </cell>
        </row>
        <row r="32">
          <cell r="E32">
            <v>2</v>
          </cell>
          <cell r="F32">
            <v>0</v>
          </cell>
          <cell r="G32">
            <v>1</v>
          </cell>
          <cell r="H32">
            <v>2</v>
          </cell>
          <cell r="I32">
            <v>5</v>
          </cell>
        </row>
        <row r="33">
          <cell r="E33">
            <v>9</v>
          </cell>
          <cell r="F33">
            <v>7.166666666666667</v>
          </cell>
          <cell r="G33">
            <v>7.4444444444444438</v>
          </cell>
          <cell r="H33">
            <v>7.0555555555555562</v>
          </cell>
          <cell r="I33">
            <v>7.666666666666667</v>
          </cell>
        </row>
        <row r="34">
          <cell r="E34">
            <v>6.5000000000000009</v>
          </cell>
          <cell r="F34">
            <v>5.666666666666667</v>
          </cell>
          <cell r="G34">
            <v>6.5</v>
          </cell>
          <cell r="H34">
            <v>6.583333333333333</v>
          </cell>
          <cell r="I34">
            <v>6.3125</v>
          </cell>
        </row>
        <row r="35">
          <cell r="E35">
            <v>1</v>
          </cell>
          <cell r="F35">
            <v>0</v>
          </cell>
          <cell r="G35">
            <v>1</v>
          </cell>
          <cell r="H35">
            <v>1</v>
          </cell>
          <cell r="I35">
            <v>1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E37">
            <v>0</v>
          </cell>
          <cell r="F37">
            <v>2</v>
          </cell>
          <cell r="G37">
            <v>1</v>
          </cell>
          <cell r="H37">
            <v>1</v>
          </cell>
          <cell r="I37">
            <v>4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E40">
            <v>0</v>
          </cell>
          <cell r="F40">
            <v>10.5</v>
          </cell>
          <cell r="G40">
            <v>6</v>
          </cell>
          <cell r="H40">
            <v>6</v>
          </cell>
          <cell r="I40">
            <v>7.5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E44">
            <v>38</v>
          </cell>
          <cell r="F44">
            <v>13</v>
          </cell>
          <cell r="G44">
            <v>21</v>
          </cell>
          <cell r="H44">
            <v>34</v>
          </cell>
          <cell r="I44">
            <v>106</v>
          </cell>
        </row>
        <row r="45"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2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12.944444444444445</v>
          </cell>
          <cell r="F47">
            <v>9.9444444444444446</v>
          </cell>
          <cell r="G47">
            <v>10.666666666666668</v>
          </cell>
          <cell r="H47">
            <v>9.6511111111111116</v>
          </cell>
          <cell r="I47">
            <v>10.801666666666668</v>
          </cell>
        </row>
        <row r="48">
          <cell r="E48">
            <v>0</v>
          </cell>
          <cell r="F48">
            <v>0</v>
          </cell>
          <cell r="G48">
            <v>17</v>
          </cell>
          <cell r="H48">
            <v>14</v>
          </cell>
          <cell r="I48">
            <v>15.5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E51">
            <v>12</v>
          </cell>
          <cell r="F51">
            <v>2</v>
          </cell>
          <cell r="G51">
            <v>4</v>
          </cell>
          <cell r="H51">
            <v>2</v>
          </cell>
          <cell r="I51">
            <v>20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E54">
            <v>6559</v>
          </cell>
          <cell r="F54">
            <v>7066</v>
          </cell>
          <cell r="G54">
            <v>7094</v>
          </cell>
          <cell r="H54">
            <v>5640</v>
          </cell>
          <cell r="I54">
            <v>26359</v>
          </cell>
        </row>
        <row r="55">
          <cell r="E55">
            <v>8</v>
          </cell>
          <cell r="F55">
            <v>1</v>
          </cell>
          <cell r="G55">
            <v>6</v>
          </cell>
          <cell r="H55">
            <v>9</v>
          </cell>
          <cell r="I55">
            <v>24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1</v>
          </cell>
          <cell r="I56">
            <v>1</v>
          </cell>
        </row>
        <row r="57">
          <cell r="E57">
            <v>1.8367222222222221</v>
          </cell>
          <cell r="F57">
            <v>1.8066666666666666</v>
          </cell>
          <cell r="G57">
            <v>1.8063333333333336</v>
          </cell>
          <cell r="H57">
            <v>1.8247222222222224</v>
          </cell>
          <cell r="I57">
            <v>1.8186111111111112</v>
          </cell>
        </row>
        <row r="58">
          <cell r="E58">
            <v>1.6666666666666667</v>
          </cell>
          <cell r="F58">
            <v>1</v>
          </cell>
          <cell r="G58">
            <v>1.3333333333333333</v>
          </cell>
          <cell r="H58">
            <v>1</v>
          </cell>
          <cell r="I58">
            <v>1.25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E60">
            <v>240</v>
          </cell>
          <cell r="F60">
            <v>267</v>
          </cell>
          <cell r="G60">
            <v>281</v>
          </cell>
          <cell r="H60">
            <v>286</v>
          </cell>
          <cell r="I60">
            <v>1074</v>
          </cell>
        </row>
        <row r="61">
          <cell r="E61">
            <v>7</v>
          </cell>
          <cell r="F61">
            <v>11</v>
          </cell>
          <cell r="G61">
            <v>11</v>
          </cell>
          <cell r="H61">
            <v>3</v>
          </cell>
          <cell r="I61">
            <v>32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E63">
            <v>13.306666666666665</v>
          </cell>
          <cell r="F63">
            <v>13.605555555555554</v>
          </cell>
          <cell r="G63">
            <v>12.416666666666666</v>
          </cell>
          <cell r="H63">
            <v>12.723333333333331</v>
          </cell>
          <cell r="I63">
            <v>13.013055555555553</v>
          </cell>
        </row>
        <row r="64">
          <cell r="E64">
            <v>8</v>
          </cell>
          <cell r="F64">
            <v>7</v>
          </cell>
          <cell r="G64">
            <v>12.555555555555555</v>
          </cell>
          <cell r="H64">
            <v>10</v>
          </cell>
          <cell r="I64">
            <v>9.3888888888888893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E66">
            <v>5</v>
          </cell>
          <cell r="F66">
            <v>10</v>
          </cell>
          <cell r="G66">
            <v>9</v>
          </cell>
          <cell r="H66">
            <v>14</v>
          </cell>
          <cell r="I66">
            <v>38</v>
          </cell>
        </row>
        <row r="67">
          <cell r="E67">
            <v>430</v>
          </cell>
          <cell r="F67">
            <v>361</v>
          </cell>
          <cell r="G67">
            <v>401</v>
          </cell>
          <cell r="H67">
            <v>378</v>
          </cell>
          <cell r="I67">
            <v>1570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E70">
            <v>27.155555555555555</v>
          </cell>
          <cell r="F70">
            <v>8.7777777777777768</v>
          </cell>
          <cell r="G70">
            <v>7.3744444444444452</v>
          </cell>
          <cell r="H70">
            <v>9.0522222222222215</v>
          </cell>
          <cell r="I70">
            <v>13.089999999999998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E73">
            <v>3341</v>
          </cell>
          <cell r="F73">
            <v>2566</v>
          </cell>
          <cell r="G73">
            <v>3517</v>
          </cell>
          <cell r="H73">
            <v>3519</v>
          </cell>
          <cell r="I73">
            <v>3519</v>
          </cell>
        </row>
        <row r="74">
          <cell r="E74">
            <v>6</v>
          </cell>
          <cell r="F74">
            <v>0</v>
          </cell>
          <cell r="G74">
            <v>4</v>
          </cell>
          <cell r="H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E76">
            <v>74049</v>
          </cell>
          <cell r="F76">
            <v>99232</v>
          </cell>
          <cell r="G76">
            <v>99571</v>
          </cell>
          <cell r="H76">
            <v>141450</v>
          </cell>
          <cell r="I76">
            <v>414302</v>
          </cell>
        </row>
        <row r="77">
          <cell r="E77">
            <v>5131</v>
          </cell>
          <cell r="F77">
            <v>9203</v>
          </cell>
          <cell r="G77">
            <v>7793</v>
          </cell>
          <cell r="H77">
            <v>47973</v>
          </cell>
          <cell r="I77">
            <v>70100</v>
          </cell>
        </row>
        <row r="78">
          <cell r="E78">
            <v>7869</v>
          </cell>
          <cell r="F78">
            <v>17732</v>
          </cell>
          <cell r="G78">
            <v>14830</v>
          </cell>
          <cell r="H78">
            <v>32615</v>
          </cell>
          <cell r="I78">
            <v>73046</v>
          </cell>
        </row>
        <row r="79">
          <cell r="E79">
            <v>18.777777777777775</v>
          </cell>
          <cell r="F79">
            <v>30.222222222222218</v>
          </cell>
          <cell r="G79">
            <v>24</v>
          </cell>
          <cell r="H79">
            <v>64.444444444444443</v>
          </cell>
          <cell r="I79">
            <v>34.361111111111114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j"/>
      <sheetName val="Oradea"/>
      <sheetName val="Baia Mare"/>
      <sheetName val="Satu Mare"/>
      <sheetName val="Bistrita "/>
      <sheetName val="Zalau"/>
      <sheetName val="Centralizator TN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SD Cluj</v>
          </cell>
        </row>
        <row r="5">
          <cell r="A5">
            <v>1</v>
          </cell>
          <cell r="B5" t="str">
            <v>02.08.2018</v>
          </cell>
          <cell r="C5" t="str">
            <v>MT</v>
          </cell>
          <cell r="D5" t="str">
            <v>neplanificata</v>
          </cell>
          <cell r="E5" t="str">
            <v>1</v>
          </cell>
          <cell r="F5">
            <v>1</v>
          </cell>
          <cell r="G5" t="str">
            <v>Defectare buldoexcavatorului, lipsa acces la locul de defect, in incinta consumatorului.</v>
          </cell>
          <cell r="H5">
            <v>1</v>
          </cell>
          <cell r="I5">
            <v>30</v>
          </cell>
        </row>
        <row r="6">
          <cell r="A6">
            <v>2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3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4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SD Oradea</v>
          </cell>
        </row>
        <row r="10">
          <cell r="A10">
            <v>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2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4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SD Baia Mare</v>
          </cell>
        </row>
        <row r="15">
          <cell r="A15">
            <v>1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>
            <v>3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4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SD Satu Mare</v>
          </cell>
        </row>
        <row r="20">
          <cell r="A20">
            <v>1</v>
          </cell>
          <cell r="B20" t="str">
            <v>15.09.2017</v>
          </cell>
          <cell r="C20" t="str">
            <v>JT</v>
          </cell>
          <cell r="D20" t="str">
            <v>neplanificata</v>
          </cell>
          <cell r="E20">
            <v>1</v>
          </cell>
          <cell r="F20">
            <v>1</v>
          </cell>
          <cell r="G20" t="str">
            <v xml:space="preserve">Deranjamente multiple, o singura formatie de deservire operativa </v>
          </cell>
          <cell r="H20">
            <v>1</v>
          </cell>
          <cell r="I20">
            <v>30</v>
          </cell>
        </row>
        <row r="21">
          <cell r="A21">
            <v>2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4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SD Bistrita</v>
          </cell>
        </row>
        <row r="25">
          <cell r="A25">
            <v>1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2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4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 Zalau</v>
          </cell>
        </row>
        <row r="30">
          <cell r="A30">
            <v>1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>
            <v>2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3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4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luj"/>
      <sheetName val="Oradea"/>
      <sheetName val="Baia Mare"/>
      <sheetName val="Satu Mare"/>
      <sheetName val="Bistrita"/>
      <sheetName val="Zalau"/>
      <sheetName val="TN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>
            <v>1</v>
          </cell>
          <cell r="B7" t="str">
            <v>7.05.2018</v>
          </cell>
          <cell r="C7">
            <v>130</v>
          </cell>
          <cell r="D7" t="str">
            <v>loc. Cluj Napoca, str. Oasului, nr.304 H         nivel tensiune: JT</v>
          </cell>
          <cell r="E7" t="str">
            <v xml:space="preserve">U </v>
          </cell>
          <cell r="F7" t="str">
            <v>Nivele de tensiune necorespunzatoare</v>
          </cell>
          <cell r="G7">
            <v>0</v>
          </cell>
          <cell r="H7" t="str">
            <v>X</v>
          </cell>
          <cell r="I7">
            <v>0</v>
          </cell>
        </row>
        <row r="8">
          <cell r="A8">
            <v>2</v>
          </cell>
          <cell r="B8" t="str">
            <v>11.10.2018</v>
          </cell>
          <cell r="C8">
            <v>30</v>
          </cell>
          <cell r="D8" t="str">
            <v>loc. Turda, str. Horticulturi, nr. 24, nivel tensiune JT.</v>
          </cell>
          <cell r="E8" t="str">
            <v>U</v>
          </cell>
          <cell r="F8" t="str">
            <v>Depasire timp remediere dupa o intrerupere neplanificata</v>
          </cell>
          <cell r="G8" t="str">
            <v>X</v>
          </cell>
          <cell r="H8">
            <v>0</v>
          </cell>
          <cell r="I8">
            <v>0</v>
          </cell>
        </row>
        <row r="9">
          <cell r="A9">
            <v>3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8">
          <cell r="A18">
            <v>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>
            <v>2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>
            <v>3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9">
          <cell r="A29">
            <v>1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>
            <v>3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40">
          <cell r="A40">
            <v>1</v>
          </cell>
          <cell r="B40" t="str">
            <v>8.03.2018</v>
          </cell>
          <cell r="C40">
            <v>30</v>
          </cell>
          <cell r="D40" t="str">
            <v>loc. Ardud, str. Bucuresti, nr.95,         nivel tensiune: JT</v>
          </cell>
          <cell r="E40" t="str">
            <v>U</v>
          </cell>
          <cell r="F40" t="str">
            <v>Restabilirea alimentării după o întrerupere  neplanificată</v>
          </cell>
          <cell r="G40" t="str">
            <v>X</v>
          </cell>
          <cell r="H40">
            <v>0</v>
          </cell>
          <cell r="I40">
            <v>0</v>
          </cell>
        </row>
        <row r="41">
          <cell r="A41">
            <v>2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>
            <v>3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51">
          <cell r="A51">
            <v>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62">
          <cell r="A62">
            <v>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>
            <v>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</sheetData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j"/>
      <sheetName val="Oradea"/>
      <sheetName val="Baia Mare"/>
      <sheetName val="Satu Mare"/>
      <sheetName val="Bistrita"/>
      <sheetName val="Zalau"/>
      <sheetName val="TN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1931</v>
          </cell>
          <cell r="E8">
            <v>4910</v>
          </cell>
          <cell r="F8">
            <v>16819</v>
          </cell>
          <cell r="G8">
            <v>6656</v>
          </cell>
          <cell r="H8">
            <v>12485</v>
          </cell>
          <cell r="I8">
            <v>29290</v>
          </cell>
          <cell r="J8">
            <v>18944</v>
          </cell>
          <cell r="K8">
            <v>5143</v>
          </cell>
          <cell r="L8">
            <v>19517</v>
          </cell>
          <cell r="M8">
            <v>11286</v>
          </cell>
          <cell r="N8">
            <v>16035</v>
          </cell>
          <cell r="O8">
            <v>11400</v>
          </cell>
        </row>
        <row r="9">
          <cell r="D9">
            <v>34</v>
          </cell>
          <cell r="E9">
            <v>37</v>
          </cell>
          <cell r="F9">
            <v>37</v>
          </cell>
          <cell r="G9">
            <v>28</v>
          </cell>
          <cell r="H9">
            <v>51</v>
          </cell>
          <cell r="I9">
            <v>102</v>
          </cell>
          <cell r="J9">
            <v>83</v>
          </cell>
          <cell r="K9">
            <v>36</v>
          </cell>
          <cell r="L9">
            <v>66</v>
          </cell>
          <cell r="M9">
            <v>49</v>
          </cell>
          <cell r="N9">
            <v>23</v>
          </cell>
          <cell r="O9">
            <v>48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D11">
            <v>8945</v>
          </cell>
          <cell r="E11">
            <v>14454</v>
          </cell>
          <cell r="F11">
            <v>8629</v>
          </cell>
          <cell r="G11">
            <v>19776</v>
          </cell>
          <cell r="H11">
            <v>46530</v>
          </cell>
          <cell r="I11">
            <v>29628</v>
          </cell>
          <cell r="J11">
            <v>44383</v>
          </cell>
          <cell r="K11">
            <v>36817</v>
          </cell>
          <cell r="L11">
            <v>19087</v>
          </cell>
          <cell r="M11">
            <v>31794</v>
          </cell>
          <cell r="N11">
            <v>49193</v>
          </cell>
          <cell r="O11">
            <v>40475</v>
          </cell>
        </row>
        <row r="12">
          <cell r="D12">
            <v>33</v>
          </cell>
          <cell r="E12">
            <v>48</v>
          </cell>
          <cell r="F12">
            <v>47</v>
          </cell>
          <cell r="G12">
            <v>73</v>
          </cell>
          <cell r="H12">
            <v>115</v>
          </cell>
          <cell r="I12">
            <v>68</v>
          </cell>
          <cell r="J12">
            <v>138</v>
          </cell>
          <cell r="K12">
            <v>114</v>
          </cell>
          <cell r="L12">
            <v>48</v>
          </cell>
          <cell r="M12">
            <v>103</v>
          </cell>
          <cell r="N12">
            <v>87</v>
          </cell>
          <cell r="O12">
            <v>133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</sheetData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2 - 2018"/>
      <sheetName val="Saifi&amp;Saidi - 1 luni 2018"/>
      <sheetName val="Saifi&amp;Saidi - 2 luni 2018"/>
      <sheetName val="Saifi&amp;Saidi - 3 luni 2018"/>
      <sheetName val="Saifi&amp;Saidi - 4 luni 2018"/>
      <sheetName val="Saifi&amp;Saidi - 5 luni 2018"/>
      <sheetName val="Saifi&amp;Saidi - 6 luni 2018"/>
      <sheetName val="Saifi&amp;Saidi - 7 luni 2018"/>
      <sheetName val="Saifi&amp;Saidi - 8 luni 2018"/>
      <sheetName val="Saifi&amp;Saidi - 9 luni 2018"/>
      <sheetName val="Saifi&amp;Saidi - 10 luni 2018"/>
      <sheetName val="Saifi&amp;Saidi - 11 luni 2018"/>
      <sheetName val="Saifi&amp;Saidi - 12 luni 2018"/>
      <sheetName val="Saifi&amp;Saidi - pe trim. si an"/>
      <sheetName val="Anexe semn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1">
          <cell r="HI61">
            <v>598749</v>
          </cell>
          <cell r="HQ61">
            <v>599301</v>
          </cell>
          <cell r="HY61">
            <v>599966</v>
          </cell>
          <cell r="IG61">
            <v>608569</v>
          </cell>
          <cell r="II61">
            <v>608569</v>
          </cell>
        </row>
        <row r="62">
          <cell r="HI62">
            <v>2137</v>
          </cell>
          <cell r="HQ62">
            <v>2145</v>
          </cell>
          <cell r="HY62">
            <v>2153</v>
          </cell>
          <cell r="IG62">
            <v>2168</v>
          </cell>
          <cell r="II62">
            <v>2168</v>
          </cell>
        </row>
        <row r="63">
          <cell r="HI63">
            <v>20</v>
          </cell>
          <cell r="HQ63">
            <v>20</v>
          </cell>
          <cell r="HY63">
            <v>20</v>
          </cell>
          <cell r="IG63">
            <v>22</v>
          </cell>
          <cell r="II63">
            <v>22</v>
          </cell>
        </row>
        <row r="64">
          <cell r="HI64">
            <v>657238</v>
          </cell>
          <cell r="HQ64">
            <v>657693</v>
          </cell>
          <cell r="HY64">
            <v>658410</v>
          </cell>
          <cell r="IG64">
            <v>662743</v>
          </cell>
          <cell r="II64">
            <v>662743</v>
          </cell>
        </row>
        <row r="65">
          <cell r="HI65">
            <v>1928</v>
          </cell>
          <cell r="HQ65">
            <v>1933</v>
          </cell>
          <cell r="HY65">
            <v>1939</v>
          </cell>
          <cell r="IG65">
            <v>1947</v>
          </cell>
          <cell r="II65">
            <v>1947</v>
          </cell>
        </row>
        <row r="66">
          <cell r="HI66">
            <v>13</v>
          </cell>
          <cell r="HQ66">
            <v>13</v>
          </cell>
          <cell r="HY66">
            <v>13</v>
          </cell>
          <cell r="IG66">
            <v>11</v>
          </cell>
          <cell r="II66">
            <v>11</v>
          </cell>
        </row>
        <row r="67">
          <cell r="HI67">
            <v>0</v>
          </cell>
          <cell r="HQ67">
            <v>0</v>
          </cell>
          <cell r="HY67">
            <v>0</v>
          </cell>
          <cell r="IG67">
            <v>0</v>
          </cell>
          <cell r="II67">
            <v>0</v>
          </cell>
        </row>
        <row r="68">
          <cell r="HI68">
            <v>1260085</v>
          </cell>
          <cell r="HQ68">
            <v>1261105</v>
          </cell>
          <cell r="HY68">
            <v>1262501</v>
          </cell>
          <cell r="IG68">
            <v>1275460</v>
          </cell>
          <cell r="II68">
            <v>1275460</v>
          </cell>
        </row>
        <row r="69">
          <cell r="HI69" t="str">
            <v>TN</v>
          </cell>
          <cell r="HQ69" t="str">
            <v>TN</v>
          </cell>
          <cell r="HY69" t="str">
            <v>TN</v>
          </cell>
          <cell r="IG69" t="str">
            <v>TN</v>
          </cell>
          <cell r="II69" t="str">
            <v>TN</v>
          </cell>
        </row>
        <row r="70">
          <cell r="HI70">
            <v>600906</v>
          </cell>
          <cell r="HQ70">
            <v>601466</v>
          </cell>
          <cell r="HY70">
            <v>602139</v>
          </cell>
          <cell r="IG70">
            <v>610759</v>
          </cell>
          <cell r="II70">
            <v>610759</v>
          </cell>
        </row>
        <row r="71">
          <cell r="HI71">
            <v>659179</v>
          </cell>
          <cell r="HQ71">
            <v>659639</v>
          </cell>
          <cell r="HY71">
            <v>660362</v>
          </cell>
          <cell r="IG71">
            <v>664701</v>
          </cell>
          <cell r="II71">
            <v>664701</v>
          </cell>
        </row>
        <row r="72">
          <cell r="HI72"/>
          <cell r="HQ72"/>
          <cell r="HY72"/>
          <cell r="IG72"/>
          <cell r="II72"/>
        </row>
        <row r="73">
          <cell r="HI73">
            <v>1255987</v>
          </cell>
          <cell r="HQ73">
            <v>1256994</v>
          </cell>
          <cell r="HY73">
            <v>1258376</v>
          </cell>
          <cell r="IG73">
            <v>1271312</v>
          </cell>
          <cell r="II73">
            <v>1271312</v>
          </cell>
        </row>
        <row r="74">
          <cell r="HI74">
            <v>4065</v>
          </cell>
          <cell r="HQ74">
            <v>4078</v>
          </cell>
          <cell r="HY74">
            <v>4092</v>
          </cell>
          <cell r="IG74">
            <v>4115</v>
          </cell>
          <cell r="II74">
            <v>4115</v>
          </cell>
        </row>
        <row r="75">
          <cell r="HI75">
            <v>33</v>
          </cell>
          <cell r="HQ75">
            <v>33</v>
          </cell>
          <cell r="HY75">
            <v>33</v>
          </cell>
          <cell r="IG75">
            <v>33</v>
          </cell>
          <cell r="II75">
            <v>33</v>
          </cell>
        </row>
        <row r="76">
          <cell r="HI76"/>
          <cell r="HQ76"/>
          <cell r="HY76"/>
          <cell r="IG76"/>
          <cell r="II76"/>
        </row>
        <row r="77">
          <cell r="HI77">
            <v>1260085</v>
          </cell>
          <cell r="HQ77">
            <v>1261105</v>
          </cell>
          <cell r="HY77">
            <v>1262501</v>
          </cell>
          <cell r="IG77">
            <v>1275460</v>
          </cell>
          <cell r="II77">
            <v>1275460</v>
          </cell>
        </row>
        <row r="78">
          <cell r="HI78"/>
          <cell r="HQ78"/>
          <cell r="HY78"/>
          <cell r="IG78"/>
          <cell r="II78"/>
        </row>
        <row r="79">
          <cell r="HI79" t="str">
            <v>Trim. 1</v>
          </cell>
          <cell r="HQ79" t="str">
            <v>Trim. 2</v>
          </cell>
          <cell r="HY79" t="str">
            <v>Trim. 3</v>
          </cell>
          <cell r="IG79" t="str">
            <v>Trim. 4</v>
          </cell>
          <cell r="II79" t="str">
            <v>An 2018</v>
          </cell>
        </row>
        <row r="80">
          <cell r="HI80">
            <v>1.0663456127662228</v>
          </cell>
          <cell r="HQ80">
            <v>1.6829153788384934</v>
          </cell>
          <cell r="HY80">
            <v>1.8607631690091995</v>
          </cell>
          <cell r="IG80">
            <v>1.8983193552605748</v>
          </cell>
          <cell r="II80">
            <v>6.5083356134958326</v>
          </cell>
        </row>
        <row r="81">
          <cell r="HI81">
            <v>0.36944522268128388</v>
          </cell>
          <cell r="HQ81">
            <v>0.50521179807280459</v>
          </cell>
          <cell r="HY81">
            <v>0.55402074014880565</v>
          </cell>
          <cell r="IG81">
            <v>0.54874259979759754</v>
          </cell>
          <cell r="II81">
            <v>1.9774233374079317</v>
          </cell>
        </row>
        <row r="82">
          <cell r="HI82">
            <v>174.99241079667536</v>
          </cell>
          <cell r="HQ82">
            <v>236.90039698238607</v>
          </cell>
          <cell r="HY82">
            <v>460.04356907083792</v>
          </cell>
          <cell r="IG82">
            <v>667.37599259772378</v>
          </cell>
          <cell r="II82">
            <v>1539.3126601020756</v>
          </cell>
        </row>
        <row r="83">
          <cell r="HI83">
            <v>53.761308993418169</v>
          </cell>
          <cell r="HQ83">
            <v>48.255137209453039</v>
          </cell>
          <cell r="HY83">
            <v>41.618812875233964</v>
          </cell>
          <cell r="IG83">
            <v>40.883762751466236</v>
          </cell>
          <cell r="II83">
            <v>184.51953860350281</v>
          </cell>
        </row>
        <row r="84">
          <cell r="HI84"/>
          <cell r="HQ84"/>
          <cell r="HY84"/>
          <cell r="IG84"/>
          <cell r="II84"/>
        </row>
        <row r="85">
          <cell r="HI85">
            <v>0.15369306990201725</v>
          </cell>
          <cell r="HQ85">
            <v>0.15815611959914533</v>
          </cell>
          <cell r="HY85">
            <v>0.15139513527424242</v>
          </cell>
          <cell r="IG85">
            <v>0.16669658523590591</v>
          </cell>
          <cell r="II85">
            <v>0.63085887330912127</v>
          </cell>
        </row>
        <row r="86">
          <cell r="HI86">
            <v>0.54808816646435943</v>
          </cell>
          <cell r="HQ86">
            <v>0.90874456394220926</v>
          </cell>
          <cell r="HY86">
            <v>1.0258651740880282</v>
          </cell>
          <cell r="IG86">
            <v>1.0282961122439493</v>
          </cell>
          <cell r="II86">
            <v>3.516209494778856</v>
          </cell>
        </row>
        <row r="87">
          <cell r="HI87">
            <v>48.066922343368738</v>
          </cell>
          <cell r="HQ87">
            <v>58.795207822749568</v>
          </cell>
          <cell r="HY87">
            <v>49.849713831000798</v>
          </cell>
          <cell r="IG87">
            <v>51.274410559591892</v>
          </cell>
          <cell r="II87">
            <v>208.36245764669786</v>
          </cell>
        </row>
        <row r="88">
          <cell r="HI88">
            <v>63.506753641314369</v>
          </cell>
          <cell r="HQ88">
            <v>79.431589014241979</v>
          </cell>
          <cell r="HY88">
            <v>191.33318990108378</v>
          </cell>
          <cell r="IG88">
            <v>289.60760208498778</v>
          </cell>
          <cell r="II88">
            <v>624.9050558782817</v>
          </cell>
        </row>
        <row r="89">
          <cell r="HI89"/>
          <cell r="HQ89"/>
          <cell r="HY89"/>
          <cell r="IG89"/>
          <cell r="II89"/>
        </row>
        <row r="90">
          <cell r="HI90">
            <v>1.3596702268396579</v>
          </cell>
          <cell r="HQ90">
            <v>2.7405569773354337</v>
          </cell>
          <cell r="HY90">
            <v>3.8181245870214524</v>
          </cell>
          <cell r="IG90">
            <v>2.0302671128816403</v>
          </cell>
          <cell r="II90">
            <v>9.9485925308276375</v>
          </cell>
        </row>
        <row r="91">
          <cell r="HI91">
            <v>9.9308214576359438E-2</v>
          </cell>
          <cell r="HQ91">
            <v>0.32054526317907267</v>
          </cell>
          <cell r="HY91">
            <v>0.35878553932047869</v>
          </cell>
          <cell r="IG91">
            <v>0.2139182777347679</v>
          </cell>
          <cell r="II91">
            <v>0.99255466398474634</v>
          </cell>
        </row>
        <row r="92">
          <cell r="HI92">
            <v>0.69750373777130148</v>
          </cell>
          <cell r="HQ92">
            <v>1.469005500623727</v>
          </cell>
          <cell r="HY92">
            <v>2.0001788278261774</v>
          </cell>
          <cell r="IG92">
            <v>1.0794085924818468</v>
          </cell>
          <cell r="II92">
            <v>5.2598675160595354</v>
          </cell>
        </row>
        <row r="93">
          <cell r="HI93">
            <v>2.8425776800700209E-3</v>
          </cell>
          <cell r="HQ93">
            <v>5.7297512293814556E-3</v>
          </cell>
          <cell r="HY93">
            <v>8.5087352104143768E-3</v>
          </cell>
          <cell r="IG93">
            <v>4.2754154251479822E-3</v>
          </cell>
          <cell r="II93">
            <v>2.1320842055248125E-2</v>
          </cell>
        </row>
        <row r="94">
          <cell r="HI94">
            <v>0</v>
          </cell>
          <cell r="HQ94">
            <v>0</v>
          </cell>
          <cell r="HY94">
            <v>0</v>
          </cell>
          <cell r="IG94">
            <v>0</v>
          </cell>
          <cell r="II94">
            <v>0</v>
          </cell>
        </row>
        <row r="95">
          <cell r="HI95"/>
          <cell r="HQ95"/>
          <cell r="HY95"/>
          <cell r="IG95"/>
          <cell r="II95"/>
        </row>
        <row r="96">
          <cell r="HI96">
            <v>0.98034657563085592</v>
          </cell>
          <cell r="HQ96">
            <v>1.4113760925272394</v>
          </cell>
          <cell r="HY96">
            <v>1.6705873976976962</v>
          </cell>
          <cell r="IG96">
            <v>1.6555319285114476</v>
          </cell>
          <cell r="II96">
            <v>5.7178355314654441</v>
          </cell>
        </row>
        <row r="97">
          <cell r="HI97">
            <v>0.35296291794256524</v>
          </cell>
          <cell r="HQ97">
            <v>0.48562676421672474</v>
          </cell>
          <cell r="HY97">
            <v>0.54810855271548364</v>
          </cell>
          <cell r="IG97">
            <v>0.52882515281617282</v>
          </cell>
          <cell r="II97">
            <v>1.9155263838234031</v>
          </cell>
        </row>
        <row r="98">
          <cell r="HI98">
            <v>163.53105342952955</v>
          </cell>
          <cell r="HQ98">
            <v>213.6407927573475</v>
          </cell>
          <cell r="HY98">
            <v>214.58368845228392</v>
          </cell>
          <cell r="IG98">
            <v>422.6430676737142</v>
          </cell>
          <cell r="II98">
            <v>1014.3965848683749</v>
          </cell>
        </row>
        <row r="99">
          <cell r="HI99">
            <v>43.141784792590848</v>
          </cell>
          <cell r="HQ99">
            <v>46.856034107441019</v>
          </cell>
          <cell r="HY99">
            <v>41.2888588233184</v>
          </cell>
          <cell r="IG99">
            <v>38.79548448554165</v>
          </cell>
          <cell r="II99">
            <v>170.08252746672812</v>
          </cell>
        </row>
        <row r="100">
          <cell r="HI100"/>
          <cell r="HQ100"/>
          <cell r="HY100"/>
          <cell r="IG100"/>
        </row>
        <row r="101">
          <cell r="HI101">
            <v>0.15369306990201725</v>
          </cell>
          <cell r="HQ101">
            <v>0.15815611959914533</v>
          </cell>
          <cell r="HY101">
            <v>0.15139513527424242</v>
          </cell>
          <cell r="IG101">
            <v>0.16669658523590591</v>
          </cell>
          <cell r="II101">
            <v>0.63085887330912127</v>
          </cell>
        </row>
        <row r="102">
          <cell r="HI102">
            <v>0.49845490635553469</v>
          </cell>
          <cell r="HQ102">
            <v>0.76899355151400106</v>
          </cell>
          <cell r="HY102">
            <v>0.93207005417954425</v>
          </cell>
          <cell r="IG102">
            <v>0.90165650543552722</v>
          </cell>
          <cell r="II102">
            <v>3.1054180888975362</v>
          </cell>
        </row>
        <row r="103">
          <cell r="HI103">
            <v>48.066922343368738</v>
          </cell>
          <cell r="HQ103">
            <v>58.795207822749568</v>
          </cell>
          <cell r="HY103">
            <v>49.849713831000798</v>
          </cell>
          <cell r="IG103">
            <v>51.274410559591892</v>
          </cell>
          <cell r="II103">
            <v>208.36245764669786</v>
          </cell>
        </row>
        <row r="104">
          <cell r="HI104">
            <v>52.485778268034558</v>
          </cell>
          <cell r="HQ104">
            <v>67.606432436538157</v>
          </cell>
          <cell r="HY104">
            <v>74.090624411308681</v>
          </cell>
          <cell r="IG104">
            <v>171.32798755744355</v>
          </cell>
          <cell r="II104">
            <v>366.02315214685535</v>
          </cell>
        </row>
        <row r="105">
          <cell r="HI105"/>
          <cell r="HQ105"/>
          <cell r="HY105"/>
          <cell r="IG105"/>
          <cell r="II105"/>
        </row>
        <row r="106">
          <cell r="HI106">
            <v>0.91224349120210857</v>
          </cell>
          <cell r="HQ106">
            <v>1.2642136162538868</v>
          </cell>
          <cell r="HY106">
            <v>1.5158949293815347</v>
          </cell>
          <cell r="IG106">
            <v>1.4653421787029473</v>
          </cell>
          <cell r="II106">
            <v>5.1576875375607791</v>
          </cell>
        </row>
        <row r="107">
          <cell r="HI107">
            <v>0.33721596805254711</v>
          </cell>
          <cell r="HQ107">
            <v>0.42457839458218122</v>
          </cell>
          <cell r="HY107">
            <v>0.48678815215709903</v>
          </cell>
          <cell r="IG107">
            <v>0.47168402316380659</v>
          </cell>
          <cell r="II107">
            <v>1.7202697300255489</v>
          </cell>
        </row>
        <row r="108">
          <cell r="HI108">
            <v>158.782247157852</v>
          </cell>
          <cell r="HQ108">
            <v>206.71154658328035</v>
          </cell>
          <cell r="HY108">
            <v>204.33240452216535</v>
          </cell>
          <cell r="IG108">
            <v>201.68083604231896</v>
          </cell>
          <cell r="II108">
            <v>771.50857502724205</v>
          </cell>
        </row>
        <row r="109">
          <cell r="HI109">
            <v>42.782822202069212</v>
          </cell>
          <cell r="HQ109">
            <v>44.752924203546051</v>
          </cell>
          <cell r="HY109">
            <v>39.012144594493968</v>
          </cell>
          <cell r="IG109">
            <v>36.860416019849161</v>
          </cell>
          <cell r="II109">
            <v>163.40866084332106</v>
          </cell>
        </row>
        <row r="110">
          <cell r="HI110"/>
          <cell r="HQ110"/>
          <cell r="HY110"/>
          <cell r="IG110"/>
          <cell r="II110"/>
        </row>
        <row r="111">
          <cell r="HI111">
            <v>0.15369306990201725</v>
          </cell>
          <cell r="HQ111">
            <v>0.15815611959914533</v>
          </cell>
          <cell r="HY111">
            <v>0.15139513527424242</v>
          </cell>
          <cell r="IG111">
            <v>0.16669658523590591</v>
          </cell>
          <cell r="II111">
            <v>0.63085887330912127</v>
          </cell>
        </row>
        <row r="112">
          <cell r="HI112">
            <v>0.45774050158657625</v>
          </cell>
          <cell r="HQ112">
            <v>0.66687428987314745</v>
          </cell>
          <cell r="HY112">
            <v>0.82621664849276777</v>
          </cell>
          <cell r="IG112">
            <v>0.78080452464087491</v>
          </cell>
          <cell r="II112">
            <v>2.7354317924669882</v>
          </cell>
        </row>
        <row r="113">
          <cell r="HI113">
            <v>48.066922343368738</v>
          </cell>
          <cell r="HQ113">
            <v>58.795207822749568</v>
          </cell>
          <cell r="HY113">
            <v>49.849713831000798</v>
          </cell>
          <cell r="IG113">
            <v>51.274410559591892</v>
          </cell>
          <cell r="II113">
            <v>208.36245764669786</v>
          </cell>
        </row>
        <row r="114">
          <cell r="HI114">
            <v>50.033398640512495</v>
          </cell>
          <cell r="HQ114">
            <v>63.2015658368285</v>
          </cell>
          <cell r="HY114">
            <v>68.010507709640621</v>
          </cell>
          <cell r="IG114">
            <v>64.510906995784566</v>
          </cell>
          <cell r="II114">
            <v>246.23722093693445</v>
          </cell>
        </row>
        <row r="115">
          <cell r="HI115"/>
          <cell r="HQ115"/>
          <cell r="HY115"/>
          <cell r="IG115"/>
          <cell r="II115"/>
        </row>
        <row r="116">
          <cell r="HI116">
            <v>0.70198264358771945</v>
          </cell>
          <cell r="HQ116">
            <v>1.0657161969577205</v>
          </cell>
          <cell r="HY116">
            <v>1.17748217736712</v>
          </cell>
          <cell r="IG116">
            <v>1.1957205518847402</v>
          </cell>
          <cell r="II116">
            <v>4.1470487966068443</v>
          </cell>
        </row>
        <row r="117">
          <cell r="HI117">
            <v>0.64524837759335174</v>
          </cell>
          <cell r="HQ117">
            <v>1.4406378711984071</v>
          </cell>
          <cell r="HY117">
            <v>1.1185252697088488</v>
          </cell>
          <cell r="IG117">
            <v>0.97970830375775164</v>
          </cell>
          <cell r="II117">
            <v>4.1863720655287855</v>
          </cell>
        </row>
        <row r="118">
          <cell r="HI118">
            <v>0</v>
          </cell>
          <cell r="HQ118">
            <v>0</v>
          </cell>
          <cell r="HY118">
            <v>0</v>
          </cell>
          <cell r="IG118">
            <v>0</v>
          </cell>
          <cell r="II118">
            <v>0</v>
          </cell>
        </row>
        <row r="119">
          <cell r="HI119">
            <v>1.0670188739956066</v>
          </cell>
          <cell r="HQ119">
            <v>1.6815753294400457</v>
          </cell>
          <cell r="HY119">
            <v>1.8622347068745919</v>
          </cell>
          <cell r="IG119">
            <v>1.9001411912369039</v>
          </cell>
          <cell r="II119">
            <v>6.5109701015471479</v>
          </cell>
        </row>
        <row r="120">
          <cell r="HI120">
            <v>0.88768975147615925</v>
          </cell>
          <cell r="HQ120">
            <v>2.0730092026686746</v>
          </cell>
          <cell r="HY120">
            <v>1.4679822012582353</v>
          </cell>
          <cell r="IG120">
            <v>1.4061838052314803</v>
          </cell>
          <cell r="II120">
            <v>5.8348649606345493</v>
          </cell>
        </row>
        <row r="121">
          <cell r="HI121">
            <v>0</v>
          </cell>
          <cell r="HQ121">
            <v>0</v>
          </cell>
          <cell r="HY121">
            <v>0</v>
          </cell>
          <cell r="IG121">
            <v>0</v>
          </cell>
          <cell r="II121">
            <v>0</v>
          </cell>
        </row>
        <row r="122">
          <cell r="HI122">
            <v>0.36943175955409391</v>
          </cell>
          <cell r="HQ122">
            <v>0.50453492551984569</v>
          </cell>
          <cell r="HY122">
            <v>0.55351195194757963</v>
          </cell>
          <cell r="IG122">
            <v>0.5488807300082259</v>
          </cell>
          <cell r="II122">
            <v>1.9763593670297452</v>
          </cell>
        </row>
        <row r="123">
          <cell r="HI123">
            <v>0.37652575519316517</v>
          </cell>
          <cell r="HQ123">
            <v>0.73891179463155598</v>
          </cell>
          <cell r="HY123">
            <v>0.7305001156986225</v>
          </cell>
          <cell r="IG123">
            <v>0.50482443770996321</v>
          </cell>
          <cell r="II123">
            <v>2.3507621032333073</v>
          </cell>
        </row>
        <row r="124">
          <cell r="HI124">
            <v>0</v>
          </cell>
          <cell r="HQ124">
            <v>0</v>
          </cell>
          <cell r="HY124">
            <v>0</v>
          </cell>
          <cell r="IG124">
            <v>0</v>
          </cell>
          <cell r="II124">
            <v>0</v>
          </cell>
        </row>
        <row r="125">
          <cell r="HI125"/>
          <cell r="HQ125"/>
          <cell r="HY125"/>
          <cell r="IG125"/>
          <cell r="II125"/>
        </row>
        <row r="126">
          <cell r="HI126">
            <v>111.45246321152074</v>
          </cell>
          <cell r="HQ126">
            <v>138.38333328008727</v>
          </cell>
          <cell r="HY126">
            <v>241.20116983803774</v>
          </cell>
          <cell r="IG126">
            <v>341.26986716558861</v>
          </cell>
          <cell r="II126">
            <v>833.71134397206413</v>
          </cell>
        </row>
        <row r="127">
          <cell r="HI127">
            <v>149.93126482438041</v>
          </cell>
          <cell r="HQ127">
            <v>91.094897509608657</v>
          </cell>
          <cell r="HY127">
            <v>237.51071567691824</v>
          </cell>
          <cell r="IG127">
            <v>223.7896674694272</v>
          </cell>
          <cell r="II127">
            <v>702.83029714645045</v>
          </cell>
        </row>
        <row r="128">
          <cell r="HI128">
            <v>0</v>
          </cell>
          <cell r="HQ128">
            <v>0</v>
          </cell>
          <cell r="HY128">
            <v>0</v>
          </cell>
          <cell r="IG128">
            <v>0</v>
          </cell>
          <cell r="II128">
            <v>0</v>
          </cell>
        </row>
        <row r="129">
          <cell r="HI129">
            <v>174.81900023229699</v>
          </cell>
          <cell r="HQ129">
            <v>237.31969031983934</v>
          </cell>
          <cell r="HY129">
            <v>460.21558352158007</v>
          </cell>
          <cell r="IG129">
            <v>668.4110282584362</v>
          </cell>
          <cell r="II129">
            <v>1540.7653023321523</v>
          </cell>
        </row>
        <row r="130">
          <cell r="HI130">
            <v>225.21667388836326</v>
          </cell>
          <cell r="HQ130">
            <v>121.96104570526589</v>
          </cell>
          <cell r="HY130">
            <v>416.38265380258701</v>
          </cell>
          <cell r="IG130">
            <v>383.60830571262255</v>
          </cell>
          <cell r="II130">
            <v>1147.1686791088387</v>
          </cell>
        </row>
        <row r="131">
          <cell r="HI131">
            <v>0</v>
          </cell>
          <cell r="HQ131">
            <v>0</v>
          </cell>
          <cell r="HY131">
            <v>0</v>
          </cell>
          <cell r="IG131">
            <v>0</v>
          </cell>
          <cell r="II131">
            <v>0</v>
          </cell>
        </row>
        <row r="132">
          <cell r="HI132">
            <v>53.72504837145862</v>
          </cell>
          <cell r="HQ132">
            <v>48.230849202743535</v>
          </cell>
          <cell r="HY132">
            <v>41.62764920490617</v>
          </cell>
          <cell r="IG132">
            <v>40.869909315995237</v>
          </cell>
          <cell r="II132">
            <v>184.45345609510358</v>
          </cell>
        </row>
        <row r="133">
          <cell r="HI133">
            <v>66.484729985308135</v>
          </cell>
          <cell r="HQ133">
            <v>56.84353285379656</v>
          </cell>
          <cell r="HY133">
            <v>38.897367154708405</v>
          </cell>
          <cell r="IG133">
            <v>45.830341474949748</v>
          </cell>
          <cell r="II133">
            <v>208.05597146876289</v>
          </cell>
        </row>
        <row r="134">
          <cell r="HI134">
            <v>0</v>
          </cell>
          <cell r="HQ134">
            <v>0</v>
          </cell>
          <cell r="HY134">
            <v>0</v>
          </cell>
          <cell r="IG134">
            <v>0</v>
          </cell>
          <cell r="II134">
            <v>0</v>
          </cell>
        </row>
        <row r="135">
          <cell r="HI135"/>
          <cell r="HQ135"/>
          <cell r="HY135"/>
          <cell r="IG135"/>
          <cell r="II135"/>
        </row>
        <row r="136">
          <cell r="HI136">
            <v>0.70198264358771945</v>
          </cell>
          <cell r="HQ136">
            <v>1.0657161969577205</v>
          </cell>
          <cell r="HY136">
            <v>1.17748217736712</v>
          </cell>
          <cell r="IG136">
            <v>1.1957205518847402</v>
          </cell>
          <cell r="II136">
            <v>4.1470487966068443</v>
          </cell>
        </row>
        <row r="137">
          <cell r="HI137">
            <v>0.64524837759335174</v>
          </cell>
          <cell r="HQ137">
            <v>1.4406378711984071</v>
          </cell>
          <cell r="HY137">
            <v>1.1185252697088488</v>
          </cell>
          <cell r="IG137">
            <v>0.97970830375775164</v>
          </cell>
          <cell r="II137">
            <v>4.1863720655287855</v>
          </cell>
        </row>
        <row r="138">
          <cell r="HI138">
            <v>0</v>
          </cell>
          <cell r="HQ138">
            <v>0</v>
          </cell>
          <cell r="HY138">
            <v>0</v>
          </cell>
          <cell r="IG138">
            <v>0</v>
          </cell>
          <cell r="II138">
            <v>0</v>
          </cell>
        </row>
        <row r="139">
          <cell r="HI139">
            <v>111.45246321152074</v>
          </cell>
          <cell r="HQ139">
            <v>138.38333328008727</v>
          </cell>
          <cell r="HY139">
            <v>241.20116983803774</v>
          </cell>
          <cell r="IG139">
            <v>341.26986716558861</v>
          </cell>
          <cell r="II139">
            <v>833.71134397206413</v>
          </cell>
        </row>
        <row r="140">
          <cell r="HI140">
            <v>149.93126482438041</v>
          </cell>
          <cell r="HQ140">
            <v>91.094897509608657</v>
          </cell>
          <cell r="HY140">
            <v>237.51071567691824</v>
          </cell>
          <cell r="IG140">
            <v>223.7896674694272</v>
          </cell>
          <cell r="II140">
            <v>702.83029714645045</v>
          </cell>
        </row>
        <row r="141">
          <cell r="HI141">
            <v>0</v>
          </cell>
          <cell r="HQ141">
            <v>0</v>
          </cell>
          <cell r="HY141">
            <v>0</v>
          </cell>
          <cell r="IG141">
            <v>0</v>
          </cell>
          <cell r="II141">
            <v>0</v>
          </cell>
        </row>
        <row r="142">
          <cell r="HI142"/>
          <cell r="HQ142"/>
          <cell r="HY142"/>
          <cell r="IG142"/>
          <cell r="II142"/>
        </row>
        <row r="143">
          <cell r="HI143">
            <v>0.70178123636637679</v>
          </cell>
          <cell r="HQ143">
            <v>1.0669006835413546</v>
          </cell>
          <cell r="HY143">
            <v>1.1772603093622704</v>
          </cell>
          <cell r="IG143">
            <v>1.1949926974798553</v>
          </cell>
          <cell r="II143">
            <v>4.147068368087977</v>
          </cell>
        </row>
        <row r="144">
          <cell r="HI144">
            <v>111.57367598468311</v>
          </cell>
          <cell r="HQ144">
            <v>138.22679683699153</v>
          </cell>
          <cell r="HY144">
            <v>241.18290373208458</v>
          </cell>
          <cell r="IG144">
            <v>340.88201264457962</v>
          </cell>
          <cell r="II144">
            <v>833.26751352497956</v>
          </cell>
        </row>
        <row r="145">
          <cell r="HI145"/>
          <cell r="HQ145"/>
          <cell r="HY145"/>
          <cell r="IG145"/>
          <cell r="II145"/>
        </row>
        <row r="146">
          <cell r="HI146">
            <v>0.70178123636637668</v>
          </cell>
          <cell r="HQ146">
            <v>1.0669006835413546</v>
          </cell>
          <cell r="HY146">
            <v>1.1772603093622707</v>
          </cell>
          <cell r="IG146">
            <v>1.1949926974798553</v>
          </cell>
          <cell r="II146">
            <v>4.147068368087977</v>
          </cell>
        </row>
        <row r="147">
          <cell r="HI147">
            <v>111.57367598468311</v>
          </cell>
          <cell r="HQ147">
            <v>138.22679683699153</v>
          </cell>
          <cell r="HY147">
            <v>241.18290373208458</v>
          </cell>
          <cell r="IG147">
            <v>340.88201264457967</v>
          </cell>
          <cell r="II147">
            <v>833.26751352497956</v>
          </cell>
        </row>
        <row r="148">
          <cell r="HI148"/>
          <cell r="HQ148"/>
          <cell r="HY148"/>
          <cell r="IG148"/>
          <cell r="II148"/>
        </row>
        <row r="149">
          <cell r="HI149">
            <v>0.70179961559263115</v>
          </cell>
          <cell r="HQ149">
            <v>1.0669286024250955</v>
          </cell>
          <cell r="HY149">
            <v>1.1772910820948932</v>
          </cell>
          <cell r="IG149">
            <v>1.1950236163478241</v>
          </cell>
          <cell r="II149">
            <v>4.1471756680401866</v>
          </cell>
        </row>
        <row r="150">
          <cell r="HI150">
            <v>111.57659803179504</v>
          </cell>
          <cell r="HQ150">
            <v>138.23041398517626</v>
          </cell>
          <cell r="HY150">
            <v>241.18920807866854</v>
          </cell>
          <cell r="IG150">
            <v>340.89083251934881</v>
          </cell>
          <cell r="II150">
            <v>833.28907322847203</v>
          </cell>
        </row>
        <row r="151">
          <cell r="HI151"/>
          <cell r="HQ151"/>
          <cell r="HY151"/>
          <cell r="IG151"/>
          <cell r="II151"/>
        </row>
        <row r="152">
          <cell r="HI152">
            <v>0.65214797625755183</v>
          </cell>
          <cell r="HQ152">
            <v>0.9271496711131465</v>
          </cell>
          <cell r="HY152">
            <v>1.0834651894537868</v>
          </cell>
          <cell r="IG152">
            <v>1.0683530906714331</v>
          </cell>
          <cell r="II152">
            <v>3.7362769622066576</v>
          </cell>
        </row>
        <row r="153">
          <cell r="HI153">
            <v>100.5527006114033</v>
          </cell>
          <cell r="HQ153">
            <v>126.40164025928772</v>
          </cell>
          <cell r="HY153">
            <v>123.94033824230951</v>
          </cell>
          <cell r="IG153">
            <v>222.60239811703542</v>
          </cell>
          <cell r="II153">
            <v>574.38560979355327</v>
          </cell>
        </row>
        <row r="154">
          <cell r="HI154"/>
          <cell r="HQ154"/>
          <cell r="HY154"/>
          <cell r="IG154"/>
          <cell r="II154"/>
        </row>
        <row r="155">
          <cell r="HI155">
            <v>0.61143357148859345</v>
          </cell>
          <cell r="HQ155">
            <v>0.82503040947229278</v>
          </cell>
          <cell r="HY155">
            <v>0.9776117837670103</v>
          </cell>
          <cell r="IG155">
            <v>0.94750110987678071</v>
          </cell>
          <cell r="II155">
            <v>3.3662906657761096</v>
          </cell>
        </row>
        <row r="156">
          <cell r="HI156">
            <v>98.100320983881232</v>
          </cell>
          <cell r="HQ156">
            <v>121.99677365957807</v>
          </cell>
          <cell r="HY156">
            <v>117.86022154064143</v>
          </cell>
          <cell r="IG156">
            <v>115.78531755537647</v>
          </cell>
          <cell r="II156">
            <v>454.59967858363234</v>
          </cell>
        </row>
        <row r="157">
          <cell r="HI157"/>
          <cell r="HQ157"/>
          <cell r="HY157"/>
          <cell r="IG157"/>
          <cell r="II157"/>
        </row>
        <row r="158">
          <cell r="HI158">
            <v>0.15369306990201725</v>
          </cell>
          <cell r="HQ158">
            <v>0.15815611959914533</v>
          </cell>
          <cell r="HY158">
            <v>0.15139513527424242</v>
          </cell>
          <cell r="IG158">
            <v>0.16669658523590591</v>
          </cell>
          <cell r="II158">
            <v>0.63085887330912127</v>
          </cell>
        </row>
        <row r="159">
          <cell r="HI159">
            <v>8.6506956122253995E-2</v>
          </cell>
          <cell r="HQ159">
            <v>6.787649372192027E-2</v>
          </cell>
          <cell r="HY159">
            <v>8.3122814249170562E-2</v>
          </cell>
          <cell r="IG159">
            <v>6.1433017869147524E-2</v>
          </cell>
          <cell r="II159">
            <v>0.29894021567415635</v>
          </cell>
        </row>
        <row r="160">
          <cell r="HI160">
            <v>0.22739457279137193</v>
          </cell>
          <cell r="HQ160">
            <v>0.25716747208461721</v>
          </cell>
          <cell r="HY160">
            <v>0.22626895420435411</v>
          </cell>
          <cell r="IG160">
            <v>0.28125699039121543</v>
          </cell>
          <cell r="II160">
            <v>0.99209245914022459</v>
          </cell>
        </row>
        <row r="161">
          <cell r="HI161">
            <v>0.45812782730646989</v>
          </cell>
          <cell r="HQ161">
            <v>0.66742634203777418</v>
          </cell>
          <cell r="HY161">
            <v>0.82684262091039107</v>
          </cell>
          <cell r="IG161">
            <v>0.78143617490352102</v>
          </cell>
          <cell r="II161">
            <v>2.7376201677529965</v>
          </cell>
        </row>
        <row r="162">
          <cell r="HI162">
            <v>0.25144942285016791</v>
          </cell>
          <cell r="HQ162">
            <v>0.35775732018063389</v>
          </cell>
          <cell r="HY162">
            <v>0.40486209181445526</v>
          </cell>
          <cell r="IG162">
            <v>0.41146304596256034</v>
          </cell>
          <cell r="II162">
            <v>1.4255286732849461</v>
          </cell>
        </row>
        <row r="163">
          <cell r="HI163">
            <v>0.68484891841073692</v>
          </cell>
          <cell r="HQ163">
            <v>1.0070461441692697</v>
          </cell>
          <cell r="HY163">
            <v>1.2896259751771806</v>
          </cell>
          <cell r="IG163">
            <v>1.184085188311732</v>
          </cell>
          <cell r="II163">
            <v>4.1655950784205551</v>
          </cell>
        </row>
        <row r="164">
          <cell r="HI164">
            <v>0.6118208972084872</v>
          </cell>
          <cell r="HQ164">
            <v>0.8255824616369194</v>
          </cell>
          <cell r="HY164">
            <v>0.9782377561846336</v>
          </cell>
          <cell r="IG164">
            <v>0.94813276013942693</v>
          </cell>
          <cell r="II164">
            <v>3.3684790410621184</v>
          </cell>
        </row>
        <row r="165">
          <cell r="HI165">
            <v>48.066922343368738</v>
          </cell>
          <cell r="HQ165">
            <v>58.795207822749568</v>
          </cell>
          <cell r="HY165">
            <v>49.849713831000798</v>
          </cell>
          <cell r="IG165">
            <v>51.274410559591892</v>
          </cell>
          <cell r="II165">
            <v>208.36245764669786</v>
          </cell>
        </row>
        <row r="166">
          <cell r="HI166">
            <v>25.539360987091882</v>
          </cell>
          <cell r="HQ166">
            <v>20.645219153850821</v>
          </cell>
          <cell r="HY166">
            <v>17.852208514089909</v>
          </cell>
          <cell r="IG166">
            <v>14.884725003180238</v>
          </cell>
          <cell r="II166">
            <v>78.9217266555127</v>
          </cell>
        </row>
        <row r="167">
          <cell r="HI167">
            <v>72.779099235044342</v>
          </cell>
          <cell r="HQ167">
            <v>100.63501319090621</v>
          </cell>
          <cell r="HY167">
            <v>84.94117378640297</v>
          </cell>
          <cell r="IG167">
            <v>90.878019149939931</v>
          </cell>
          <cell r="II167">
            <v>349.23534421991542</v>
          </cell>
        </row>
        <row r="168">
          <cell r="HI168">
            <v>50.033398640512502</v>
          </cell>
          <cell r="HQ168">
            <v>63.2015658368285</v>
          </cell>
          <cell r="HY168">
            <v>68.010507709640621</v>
          </cell>
          <cell r="IG168">
            <v>64.510906995784552</v>
          </cell>
          <cell r="II168">
            <v>246.23722093693445</v>
          </cell>
        </row>
        <row r="169">
          <cell r="HI169">
            <v>17.243461214977327</v>
          </cell>
          <cell r="HQ169">
            <v>24.107705049695234</v>
          </cell>
          <cell r="HY169">
            <v>21.159936080404066</v>
          </cell>
          <cell r="IG169">
            <v>21.975691016668925</v>
          </cell>
          <cell r="II169">
            <v>84.486934187808387</v>
          </cell>
        </row>
        <row r="170">
          <cell r="HI170">
            <v>86.003147922807656</v>
          </cell>
          <cell r="HQ170">
            <v>106.07653339237413</v>
          </cell>
          <cell r="HY170">
            <v>119.39123073576236</v>
          </cell>
          <cell r="IG170">
            <v>110.80281689237903</v>
          </cell>
          <cell r="II170">
            <v>422.27323080732663</v>
          </cell>
        </row>
        <row r="171">
          <cell r="HI171">
            <v>98.100320983881232</v>
          </cell>
          <cell r="HQ171">
            <v>121.99677365957807</v>
          </cell>
          <cell r="HY171">
            <v>117.86022154064143</v>
          </cell>
          <cell r="IG171">
            <v>115.78531755537647</v>
          </cell>
          <cell r="II171">
            <v>454.59967858363234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P291"/>
  <sheetViews>
    <sheetView tabSelected="1" view="pageBreakPreview" topLeftCell="A147" zoomScale="75" zoomScaleNormal="70" zoomScaleSheetLayoutView="75" workbookViewId="0">
      <selection activeCell="H78" sqref="H78"/>
    </sheetView>
  </sheetViews>
  <sheetFormatPr defaultColWidth="9.109375" defaultRowHeight="15.6" x14ac:dyDescent="0.25"/>
  <cols>
    <col min="1" max="1" width="8.44140625" style="9" bestFit="1" customWidth="1"/>
    <col min="2" max="2" width="29.33203125" style="9" bestFit="1" customWidth="1"/>
    <col min="3" max="3" width="66" style="9" bestFit="1" customWidth="1"/>
    <col min="4" max="4" width="8.5546875" style="21" customWidth="1"/>
    <col min="5" max="5" width="6.5546875" style="21" customWidth="1"/>
    <col min="6" max="6" width="12.5546875" style="21" bestFit="1" customWidth="1"/>
    <col min="7" max="7" width="11.6640625" style="74" bestFit="1" customWidth="1"/>
    <col min="8" max="8" width="12.21875" style="209" bestFit="1" customWidth="1"/>
    <col min="9" max="9" width="11.6640625" style="75" bestFit="1" customWidth="1"/>
    <col min="10" max="10" width="12.109375" style="75" bestFit="1" customWidth="1"/>
    <col min="11" max="11" width="11.6640625" style="76" bestFit="1" customWidth="1"/>
    <col min="12" max="12" width="13.33203125" style="76" bestFit="1" customWidth="1"/>
    <col min="13" max="13" width="11.6640625" style="77" bestFit="1" customWidth="1"/>
    <col min="14" max="14" width="13.33203125" style="77" bestFit="1" customWidth="1"/>
    <col min="15" max="15" width="12.88671875" style="9" bestFit="1" customWidth="1"/>
    <col min="16" max="16" width="13.33203125" style="9" bestFit="1" customWidth="1"/>
    <col min="17" max="16384" width="9.109375" style="9"/>
  </cols>
  <sheetData>
    <row r="2" spans="1:16" x14ac:dyDescent="0.25">
      <c r="H2" s="210"/>
    </row>
    <row r="3" spans="1:16" x14ac:dyDescent="0.25">
      <c r="H3" s="210"/>
    </row>
    <row r="4" spans="1:16" x14ac:dyDescent="0.25">
      <c r="H4" s="210"/>
    </row>
    <row r="5" spans="1:16" x14ac:dyDescent="0.25">
      <c r="H5" s="210"/>
    </row>
    <row r="6" spans="1:16" x14ac:dyDescent="0.25">
      <c r="H6" s="210"/>
    </row>
    <row r="7" spans="1:16" x14ac:dyDescent="0.25">
      <c r="H7" s="210"/>
    </row>
    <row r="8" spans="1:16" x14ac:dyDescent="0.25">
      <c r="H8" s="210"/>
    </row>
    <row r="9" spans="1:16" x14ac:dyDescent="0.25">
      <c r="H9" s="210"/>
    </row>
    <row r="10" spans="1:16" x14ac:dyDescent="0.25">
      <c r="H10" s="210"/>
    </row>
    <row r="11" spans="1:16" x14ac:dyDescent="0.25">
      <c r="G11" s="70"/>
      <c r="H11" s="210"/>
      <c r="I11" s="71"/>
      <c r="J11" s="71"/>
      <c r="K11" s="71"/>
      <c r="L11" s="71"/>
      <c r="M11" s="71"/>
      <c r="N11" s="71"/>
      <c r="O11" s="72"/>
    </row>
    <row r="12" spans="1:16" x14ac:dyDescent="0.25">
      <c r="G12" s="9"/>
      <c r="H12" s="210"/>
      <c r="I12" s="71"/>
      <c r="J12" s="71"/>
      <c r="K12" s="71"/>
      <c r="L12" s="71"/>
      <c r="M12" s="71"/>
      <c r="N12" s="71"/>
      <c r="O12" s="72"/>
    </row>
    <row r="13" spans="1:16" s="73" customFormat="1" x14ac:dyDescent="0.25">
      <c r="B13" s="218" t="s">
        <v>146</v>
      </c>
      <c r="C13" s="218"/>
      <c r="D13" s="218"/>
      <c r="E13" s="218"/>
      <c r="F13" s="218"/>
      <c r="G13" s="218"/>
      <c r="H13" s="210"/>
      <c r="I13" s="71"/>
      <c r="J13" s="71"/>
      <c r="K13" s="71"/>
      <c r="L13" s="71"/>
      <c r="M13" s="71"/>
      <c r="N13" s="71"/>
      <c r="O13" s="72"/>
    </row>
    <row r="14" spans="1:16" s="73" customFormat="1" ht="16.2" thickBot="1" x14ac:dyDescent="0.3">
      <c r="A14" s="9"/>
      <c r="B14" s="9"/>
      <c r="C14" s="9"/>
      <c r="D14" s="21"/>
      <c r="E14" s="81" t="s">
        <v>26</v>
      </c>
      <c r="F14" s="81"/>
      <c r="G14" s="150" t="s">
        <v>25</v>
      </c>
      <c r="H14" s="211"/>
      <c r="I14" s="158" t="s">
        <v>25</v>
      </c>
      <c r="J14" s="150"/>
      <c r="K14" s="158" t="s">
        <v>25</v>
      </c>
      <c r="L14" s="150"/>
      <c r="M14" s="158" t="s">
        <v>25</v>
      </c>
      <c r="N14" s="150"/>
      <c r="O14" s="158" t="s">
        <v>25</v>
      </c>
    </row>
    <row r="15" spans="1:16" ht="63" thickBot="1" x14ac:dyDescent="0.3">
      <c r="A15" s="105" t="s">
        <v>0</v>
      </c>
      <c r="B15" s="43" t="s">
        <v>1</v>
      </c>
      <c r="C15" s="43" t="s">
        <v>2</v>
      </c>
      <c r="D15" s="43" t="s">
        <v>3</v>
      </c>
      <c r="E15" s="61" t="s">
        <v>4</v>
      </c>
      <c r="F15" s="57" t="s">
        <v>5</v>
      </c>
      <c r="G15" s="58" t="s">
        <v>27</v>
      </c>
      <c r="H15" s="212" t="s">
        <v>300</v>
      </c>
      <c r="I15" s="58" t="s">
        <v>28</v>
      </c>
      <c r="J15" s="212" t="s">
        <v>300</v>
      </c>
      <c r="K15" s="58" t="s">
        <v>29</v>
      </c>
      <c r="L15" s="212" t="s">
        <v>300</v>
      </c>
      <c r="M15" s="58" t="s">
        <v>38</v>
      </c>
      <c r="N15" s="212" t="s">
        <v>300</v>
      </c>
      <c r="O15" s="59" t="s">
        <v>216</v>
      </c>
      <c r="P15" s="212" t="s">
        <v>300</v>
      </c>
    </row>
    <row r="16" spans="1:16" x14ac:dyDescent="0.25">
      <c r="A16" s="106">
        <v>1</v>
      </c>
      <c r="B16" s="1" t="s">
        <v>6</v>
      </c>
      <c r="C16" s="1" t="s">
        <v>7</v>
      </c>
      <c r="D16" s="1" t="s">
        <v>8</v>
      </c>
      <c r="E16" s="60" t="s">
        <v>9</v>
      </c>
      <c r="F16" s="60" t="s">
        <v>10</v>
      </c>
      <c r="G16" s="11">
        <f>'[2]C. TN an'!G6</f>
        <v>0.22792464048337274</v>
      </c>
      <c r="H16" s="214">
        <f t="shared" ref="H16:P21" si="0">G16*G72</f>
        <v>136469.65056477895</v>
      </c>
      <c r="I16" s="11">
        <f>'[2]C. TN an'!H6</f>
        <v>0.25768710658736999</v>
      </c>
      <c r="J16" s="214">
        <f t="shared" ref="J16:J21" si="1">I16*I72</f>
        <v>154432.14066491742</v>
      </c>
      <c r="K16" s="11">
        <f>'[2]C. TN an'!I6</f>
        <v>0.2267032387073214</v>
      </c>
      <c r="L16" s="214">
        <f t="shared" ref="L16:L21" si="2">K16*K72</f>
        <v>136014.2353142768</v>
      </c>
      <c r="M16" s="11">
        <f>'[2]C. TN an'!J6</f>
        <v>0.28193261720217527</v>
      </c>
      <c r="N16" s="214">
        <f t="shared" ref="N16:N21" si="3">M16*M72</f>
        <v>171575.45091811061</v>
      </c>
      <c r="O16" s="119">
        <f>'[2]C. TN an'!K6</f>
        <v>0.9942476029802394</v>
      </c>
      <c r="P16" s="214">
        <f t="shared" si="0"/>
        <v>605068.2694980813</v>
      </c>
    </row>
    <row r="17" spans="1:16" x14ac:dyDescent="0.25">
      <c r="A17" s="12">
        <v>2</v>
      </c>
      <c r="B17" s="1" t="s">
        <v>6</v>
      </c>
      <c r="C17" s="1" t="s">
        <v>7</v>
      </c>
      <c r="D17" s="1" t="s">
        <v>8</v>
      </c>
      <c r="E17" s="60" t="s">
        <v>9</v>
      </c>
      <c r="F17" s="60" t="s">
        <v>11</v>
      </c>
      <c r="G17" s="11">
        <f>'[2]C. TN an'!G7</f>
        <v>8.1007296674399931E-2</v>
      </c>
      <c r="H17" s="214">
        <f t="shared" si="0"/>
        <v>173.11259299319266</v>
      </c>
      <c r="I17" s="11">
        <f>'[2]C. TN an'!H7</f>
        <v>0.1143823309692189</v>
      </c>
      <c r="J17" s="214">
        <f t="shared" si="1"/>
        <v>245.35009992897454</v>
      </c>
      <c r="K17" s="11">
        <f>'[2]C. TN an'!I7</f>
        <v>0.10735090635335851</v>
      </c>
      <c r="L17" s="214">
        <f t="shared" si="2"/>
        <v>231.12650137878086</v>
      </c>
      <c r="M17" s="11">
        <f>'[2]C. TN an'!J7</f>
        <v>9.4459075755415844E-2</v>
      </c>
      <c r="N17" s="214">
        <f t="shared" si="3"/>
        <v>204.78727623774154</v>
      </c>
      <c r="O17" s="119">
        <f>'[2]C. TN an'!K7</f>
        <v>0.39719960975239316</v>
      </c>
      <c r="P17" s="214">
        <f t="shared" si="0"/>
        <v>861.12875394318837</v>
      </c>
    </row>
    <row r="18" spans="1:16" x14ac:dyDescent="0.25">
      <c r="A18" s="12">
        <v>3</v>
      </c>
      <c r="B18" s="1" t="s">
        <v>6</v>
      </c>
      <c r="C18" s="1" t="s">
        <v>7</v>
      </c>
      <c r="D18" s="1" t="s">
        <v>8</v>
      </c>
      <c r="E18" s="60" t="s">
        <v>9</v>
      </c>
      <c r="F18" s="60" t="s">
        <v>12</v>
      </c>
      <c r="G18" s="11">
        <f>'[2]C. TN an'!G8</f>
        <v>0</v>
      </c>
      <c r="H18" s="214">
        <f t="shared" si="0"/>
        <v>0</v>
      </c>
      <c r="I18" s="11">
        <f>'[2]C. TN an'!H8</f>
        <v>0</v>
      </c>
      <c r="J18" s="214">
        <f t="shared" si="1"/>
        <v>0</v>
      </c>
      <c r="K18" s="11">
        <f>'[2]C. TN an'!I8</f>
        <v>0</v>
      </c>
      <c r="L18" s="214">
        <f t="shared" si="2"/>
        <v>0</v>
      </c>
      <c r="M18" s="11">
        <f>'[2]C. TN an'!J8</f>
        <v>0</v>
      </c>
      <c r="N18" s="214">
        <f t="shared" si="3"/>
        <v>0</v>
      </c>
      <c r="O18" s="119">
        <f>'[2]C. TN an'!K8</f>
        <v>0</v>
      </c>
      <c r="P18" s="214">
        <f t="shared" si="0"/>
        <v>0</v>
      </c>
    </row>
    <row r="19" spans="1:16" x14ac:dyDescent="0.25">
      <c r="A19" s="13">
        <v>4</v>
      </c>
      <c r="B19" s="1" t="s">
        <v>6</v>
      </c>
      <c r="C19" s="1" t="s">
        <v>7</v>
      </c>
      <c r="D19" s="1" t="s">
        <v>13</v>
      </c>
      <c r="E19" s="60" t="s">
        <v>9</v>
      </c>
      <c r="F19" s="60" t="s">
        <v>10</v>
      </c>
      <c r="G19" s="11">
        <f>'[2]C. TN an'!G9</f>
        <v>8.6710860196852729E-2</v>
      </c>
      <c r="H19" s="214">
        <f t="shared" si="0"/>
        <v>56989.672334059091</v>
      </c>
      <c r="I19" s="11">
        <f>'[2]C. TN an'!H9</f>
        <v>6.8004288753359537E-2</v>
      </c>
      <c r="J19" s="214">
        <f t="shared" si="1"/>
        <v>44725.944683063295</v>
      </c>
      <c r="K19" s="11">
        <f>'[2]C. TN an'!I9</f>
        <v>8.3299276570241193E-2</v>
      </c>
      <c r="L19" s="214">
        <f t="shared" si="2"/>
        <v>54845.076686612505</v>
      </c>
      <c r="M19" s="11">
        <f>'[2]C. TN an'!J9</f>
        <v>6.1528400955512777E-2</v>
      </c>
      <c r="N19" s="214">
        <f t="shared" si="3"/>
        <v>40777.517034459401</v>
      </c>
      <c r="O19" s="119">
        <f>'[2]C. TN an'!K9</f>
        <v>0.29954282647596625</v>
      </c>
      <c r="P19" s="214">
        <f t="shared" si="0"/>
        <v>198519.91144716131</v>
      </c>
    </row>
    <row r="20" spans="1:16" x14ac:dyDescent="0.25">
      <c r="A20" s="13">
        <v>5</v>
      </c>
      <c r="B20" s="1" t="s">
        <v>6</v>
      </c>
      <c r="C20" s="1" t="s">
        <v>7</v>
      </c>
      <c r="D20" s="1" t="s">
        <v>13</v>
      </c>
      <c r="E20" s="60" t="s">
        <v>9</v>
      </c>
      <c r="F20" s="60" t="s">
        <v>11</v>
      </c>
      <c r="G20" s="11">
        <f>'[2]C. TN an'!G10</f>
        <v>1.7581169944073605E-2</v>
      </c>
      <c r="H20" s="214">
        <f t="shared" si="0"/>
        <v>33.896495652173911</v>
      </c>
      <c r="I20" s="11">
        <f>'[2]C. TN an'!H10</f>
        <v>2.4851401536713048E-2</v>
      </c>
      <c r="J20" s="214">
        <f t="shared" si="1"/>
        <v>48.037759170466323</v>
      </c>
      <c r="K20" s="11">
        <f>'[2]C. TN an'!I10</f>
        <v>2.3760276739693251E-2</v>
      </c>
      <c r="L20" s="214">
        <f t="shared" si="2"/>
        <v>46.071176598265211</v>
      </c>
      <c r="M20" s="11">
        <f>'[2]C. TN an'!J10</f>
        <v>2.9312468505820671E-2</v>
      </c>
      <c r="N20" s="214">
        <f t="shared" si="3"/>
        <v>57.07137618083285</v>
      </c>
      <c r="O20" s="119">
        <f>'[2]C. TN an'!K10</f>
        <v>9.5505316726300568E-2</v>
      </c>
      <c r="P20" s="214">
        <f t="shared" si="0"/>
        <v>185.9488516661072</v>
      </c>
    </row>
    <row r="21" spans="1:16" x14ac:dyDescent="0.25">
      <c r="A21" s="14">
        <v>6</v>
      </c>
      <c r="B21" s="2" t="s">
        <v>6</v>
      </c>
      <c r="C21" s="1" t="s">
        <v>7</v>
      </c>
      <c r="D21" s="2" t="s">
        <v>13</v>
      </c>
      <c r="E21" s="82" t="s">
        <v>9</v>
      </c>
      <c r="F21" s="82" t="s">
        <v>12</v>
      </c>
      <c r="G21" s="11">
        <f>'[2]C. TN an'!G11</f>
        <v>0</v>
      </c>
      <c r="H21" s="214">
        <f t="shared" si="0"/>
        <v>0</v>
      </c>
      <c r="I21" s="11">
        <f>'[2]C. TN an'!H11</f>
        <v>0</v>
      </c>
      <c r="J21" s="214">
        <f t="shared" si="1"/>
        <v>0</v>
      </c>
      <c r="K21" s="11">
        <f>'[2]C. TN an'!I11</f>
        <v>0</v>
      </c>
      <c r="L21" s="214">
        <f t="shared" si="2"/>
        <v>0</v>
      </c>
      <c r="M21" s="11">
        <f>'[2]C. TN an'!J11</f>
        <v>0</v>
      </c>
      <c r="N21" s="214">
        <f t="shared" si="3"/>
        <v>0</v>
      </c>
      <c r="O21" s="119">
        <f>'[2]C. TN an'!K11</f>
        <v>0</v>
      </c>
      <c r="P21" s="214">
        <f t="shared" si="0"/>
        <v>0</v>
      </c>
    </row>
    <row r="22" spans="1:16" x14ac:dyDescent="0.25">
      <c r="A22" s="15">
        <v>7</v>
      </c>
      <c r="B22" s="3" t="s">
        <v>6</v>
      </c>
      <c r="C22" s="3" t="s">
        <v>215</v>
      </c>
      <c r="D22" s="103" t="s">
        <v>8</v>
      </c>
      <c r="E22" s="87" t="s">
        <v>9</v>
      </c>
      <c r="F22" s="83" t="s">
        <v>10</v>
      </c>
      <c r="G22" s="121">
        <f>'[2]C. TN an'!G12</f>
        <v>8.5938479455339931E-2</v>
      </c>
      <c r="H22" s="214">
        <f t="shared" ref="H22:P27" si="4">G22*G72</f>
        <v>51455.578635405327</v>
      </c>
      <c r="I22" s="121">
        <f>'[2]C. TN an'!H12</f>
        <v>0.27143920866243215</v>
      </c>
      <c r="J22" s="214">
        <f t="shared" ref="J22:J27" si="5">I22*I72</f>
        <v>162673.78919060426</v>
      </c>
      <c r="K22" s="121">
        <f>'[2]C. TN an'!I12</f>
        <v>0.19027970030349281</v>
      </c>
      <c r="L22" s="214">
        <f t="shared" ref="L22:L27" si="6">K22*K72</f>
        <v>114161.35067228536</v>
      </c>
      <c r="M22" s="121">
        <f>'[2]C. TN an'!J12</f>
        <v>0.2429888049127602</v>
      </c>
      <c r="N22" s="214">
        <f t="shared" ref="N22:N27" si="7">M22*M72</f>
        <v>147875.45401695356</v>
      </c>
      <c r="O22" s="122">
        <f>'[2]C. TN an'!K12</f>
        <v>0.79064619333402508</v>
      </c>
      <c r="P22" s="214">
        <f t="shared" si="4"/>
        <v>481162.76323109429</v>
      </c>
    </row>
    <row r="23" spans="1:16" x14ac:dyDescent="0.25">
      <c r="A23" s="15">
        <v>8</v>
      </c>
      <c r="B23" s="3" t="s">
        <v>6</v>
      </c>
      <c r="C23" s="3" t="s">
        <v>215</v>
      </c>
      <c r="D23" s="103" t="s">
        <v>8</v>
      </c>
      <c r="E23" s="83" t="s">
        <v>9</v>
      </c>
      <c r="F23" s="83" t="s">
        <v>11</v>
      </c>
      <c r="G23" s="121">
        <f>'[2]C. TN an'!G13</f>
        <v>0.10377106853509746</v>
      </c>
      <c r="H23" s="214">
        <f t="shared" si="4"/>
        <v>221.75877345950326</v>
      </c>
      <c r="I23" s="121">
        <f>'[2]C. TN an'!H13</f>
        <v>0.30203225635451159</v>
      </c>
      <c r="J23" s="214">
        <f t="shared" si="5"/>
        <v>647.85918988042738</v>
      </c>
      <c r="K23" s="121">
        <f>'[2]C. TN an'!I13</f>
        <v>0.1629809983519917</v>
      </c>
      <c r="L23" s="214">
        <f t="shared" si="6"/>
        <v>350.89808945183813</v>
      </c>
      <c r="M23" s="121">
        <f>'[2]C. TN an'!J13</f>
        <v>0.18872322736000283</v>
      </c>
      <c r="N23" s="214">
        <f t="shared" si="7"/>
        <v>409.15195691648614</v>
      </c>
      <c r="O23" s="122">
        <f>'[2]C. TN an'!K13</f>
        <v>0.75750755060160357</v>
      </c>
      <c r="P23" s="214">
        <f t="shared" si="4"/>
        <v>1642.2763697042765</v>
      </c>
    </row>
    <row r="24" spans="1:16" x14ac:dyDescent="0.25">
      <c r="A24" s="15">
        <v>9</v>
      </c>
      <c r="B24" s="3" t="s">
        <v>6</v>
      </c>
      <c r="C24" s="3" t="s">
        <v>215</v>
      </c>
      <c r="D24" s="103" t="s">
        <v>8</v>
      </c>
      <c r="E24" s="83" t="s">
        <v>9</v>
      </c>
      <c r="F24" s="83" t="s">
        <v>12</v>
      </c>
      <c r="G24" s="121">
        <f>'[2]C. TN an'!G14</f>
        <v>0</v>
      </c>
      <c r="H24" s="214">
        <f t="shared" si="4"/>
        <v>0</v>
      </c>
      <c r="I24" s="121">
        <f>'[2]C. TN an'!H14</f>
        <v>0</v>
      </c>
      <c r="J24" s="214">
        <f t="shared" si="5"/>
        <v>0</v>
      </c>
      <c r="K24" s="121">
        <f>'[2]C. TN an'!I14</f>
        <v>0</v>
      </c>
      <c r="L24" s="214">
        <f t="shared" si="6"/>
        <v>0</v>
      </c>
      <c r="M24" s="121">
        <f>'[2]C. TN an'!J14</f>
        <v>0</v>
      </c>
      <c r="N24" s="214">
        <f t="shared" si="7"/>
        <v>0</v>
      </c>
      <c r="O24" s="122">
        <f>'[2]C. TN an'!K14</f>
        <v>0</v>
      </c>
      <c r="P24" s="214">
        <f t="shared" si="4"/>
        <v>0</v>
      </c>
    </row>
    <row r="25" spans="1:16" x14ac:dyDescent="0.25">
      <c r="A25" s="15">
        <v>10</v>
      </c>
      <c r="B25" s="3" t="s">
        <v>6</v>
      </c>
      <c r="C25" s="3" t="s">
        <v>215</v>
      </c>
      <c r="D25" s="103" t="s">
        <v>13</v>
      </c>
      <c r="E25" s="83" t="s">
        <v>9</v>
      </c>
      <c r="F25" s="83" t="s">
        <v>10</v>
      </c>
      <c r="G25" s="121">
        <f>'[2]C. TN an'!G15</f>
        <v>1.6447355063781081E-2</v>
      </c>
      <c r="H25" s="214">
        <f t="shared" si="4"/>
        <v>10809.82674740935</v>
      </c>
      <c r="I25" s="121">
        <f>'[2]C. TN an'!H15</f>
        <v>1.943542445847192E-2</v>
      </c>
      <c r="J25" s="214">
        <f t="shared" si="5"/>
        <v>12782.542618365773</v>
      </c>
      <c r="K25" s="121">
        <f>'[2]C. TN an'!I15</f>
        <v>5.8551273415213718E-3</v>
      </c>
      <c r="L25" s="214">
        <f t="shared" si="6"/>
        <v>3855.0743929310865</v>
      </c>
      <c r="M25" s="121">
        <f>'[2]C. TN an'!J15</f>
        <v>1.9875447281223643E-2</v>
      </c>
      <c r="N25" s="214">
        <f t="shared" si="7"/>
        <v>13172.3135575</v>
      </c>
      <c r="O25" s="122">
        <f>'[2]C. TN an'!K15</f>
        <v>6.1613354144998023E-2</v>
      </c>
      <c r="P25" s="214">
        <f t="shared" si="4"/>
        <v>40833.819166118425</v>
      </c>
    </row>
    <row r="26" spans="1:16" x14ac:dyDescent="0.25">
      <c r="A26" s="15">
        <v>11</v>
      </c>
      <c r="B26" s="3" t="s">
        <v>6</v>
      </c>
      <c r="C26" s="3" t="s">
        <v>215</v>
      </c>
      <c r="D26" s="103" t="s">
        <v>13</v>
      </c>
      <c r="E26" s="83" t="s">
        <v>9</v>
      </c>
      <c r="F26" s="83" t="s">
        <v>11</v>
      </c>
      <c r="G26" s="121">
        <f>'[2]C. TN an'!G16</f>
        <v>2.8507473005420825E-2</v>
      </c>
      <c r="H26" s="214">
        <f t="shared" si="4"/>
        <v>54.962407954451351</v>
      </c>
      <c r="I26" s="121">
        <f>'[2]C. TN an'!H16</f>
        <v>7.0620553246182341E-2</v>
      </c>
      <c r="J26" s="214">
        <f t="shared" si="5"/>
        <v>136.50952942487046</v>
      </c>
      <c r="K26" s="121">
        <f>'[2]C. TN an'!I16</f>
        <v>2.5327243379216789E-2</v>
      </c>
      <c r="L26" s="214">
        <f t="shared" si="6"/>
        <v>49.109524912301353</v>
      </c>
      <c r="M26" s="121">
        <f>'[2]C. TN an'!J16</f>
        <v>3.4326332049306622E-2</v>
      </c>
      <c r="N26" s="214">
        <f t="shared" si="7"/>
        <v>66.833368499999992</v>
      </c>
      <c r="O26" s="122">
        <f>'[2]C. TN an'!K16</f>
        <v>0.15878160168012659</v>
      </c>
      <c r="P26" s="214">
        <f t="shared" si="4"/>
        <v>309.14777847120649</v>
      </c>
    </row>
    <row r="27" spans="1:16" x14ac:dyDescent="0.25">
      <c r="A27" s="15">
        <v>12</v>
      </c>
      <c r="B27" s="3" t="s">
        <v>6</v>
      </c>
      <c r="C27" s="3" t="s">
        <v>215</v>
      </c>
      <c r="D27" s="103" t="s">
        <v>13</v>
      </c>
      <c r="E27" s="83" t="s">
        <v>9</v>
      </c>
      <c r="F27" s="83" t="s">
        <v>12</v>
      </c>
      <c r="G27" s="121">
        <f>'[2]C. TN an'!G17</f>
        <v>0</v>
      </c>
      <c r="H27" s="214">
        <f t="shared" si="4"/>
        <v>0</v>
      </c>
      <c r="I27" s="121">
        <f>'[2]C. TN an'!H17</f>
        <v>0</v>
      </c>
      <c r="J27" s="214">
        <f t="shared" si="5"/>
        <v>0</v>
      </c>
      <c r="K27" s="121">
        <f>'[2]C. TN an'!I17</f>
        <v>0</v>
      </c>
      <c r="L27" s="214">
        <f t="shared" si="6"/>
        <v>0</v>
      </c>
      <c r="M27" s="121">
        <f>'[2]C. TN an'!J17</f>
        <v>0</v>
      </c>
      <c r="N27" s="214">
        <f t="shared" si="7"/>
        <v>0</v>
      </c>
      <c r="O27" s="122">
        <f>'[2]C. TN an'!K17</f>
        <v>0</v>
      </c>
      <c r="P27" s="214">
        <f t="shared" si="4"/>
        <v>0</v>
      </c>
    </row>
    <row r="28" spans="1:16" x14ac:dyDescent="0.25">
      <c r="A28" s="13">
        <v>13</v>
      </c>
      <c r="B28" s="1" t="s">
        <v>6</v>
      </c>
      <c r="C28" s="1" t="s">
        <v>197</v>
      </c>
      <c r="D28" s="1" t="s">
        <v>8</v>
      </c>
      <c r="E28" s="61" t="s">
        <v>9</v>
      </c>
      <c r="F28" s="61" t="s">
        <v>10</v>
      </c>
      <c r="G28" s="11">
        <f>'[2]C. TN an'!G18</f>
        <v>6.8119582150605512E-2</v>
      </c>
      <c r="H28" s="214">
        <f t="shared" ref="H28:P33" si="8">G28*G72</f>
        <v>40786.531693092897</v>
      </c>
      <c r="I28" s="11">
        <f>'[2]C. TN an'!H18</f>
        <v>0.14728736293031133</v>
      </c>
      <c r="J28" s="214">
        <f t="shared" ref="J28:J33" si="9">I28*I72</f>
        <v>88269.463891498512</v>
      </c>
      <c r="K28" s="11">
        <f>'[2]C. TN an'!I18</f>
        <v>0.15478850462137139</v>
      </c>
      <c r="L28" s="214">
        <f t="shared" ref="L28:L33" si="10">K28*K72</f>
        <v>92867.839963665712</v>
      </c>
      <c r="M28" s="11">
        <f>'[2]C. TN an'!J18</f>
        <v>0.19036190056476976</v>
      </c>
      <c r="N28" s="214">
        <f t="shared" ref="N28:N33" si="11">M28*M72</f>
        <v>115848.35146480137</v>
      </c>
      <c r="O28" s="119">
        <f>'[2]C. TN an'!K18</f>
        <v>0.560557350267058</v>
      </c>
      <c r="P28" s="214">
        <f t="shared" si="8"/>
        <v>341137.82609467319</v>
      </c>
    </row>
    <row r="29" spans="1:16" x14ac:dyDescent="0.25">
      <c r="A29" s="13">
        <v>14</v>
      </c>
      <c r="B29" s="1" t="s">
        <v>6</v>
      </c>
      <c r="C29" s="1" t="s">
        <v>197</v>
      </c>
      <c r="D29" s="1" t="s">
        <v>8</v>
      </c>
      <c r="E29" s="60" t="s">
        <v>9</v>
      </c>
      <c r="F29" s="60" t="s">
        <v>11</v>
      </c>
      <c r="G29" s="11">
        <f>'[2]C. TN an'!G19</f>
        <v>6.411809014872881E-2</v>
      </c>
      <c r="H29" s="214">
        <f t="shared" si="8"/>
        <v>137.02035864783346</v>
      </c>
      <c r="I29" s="11">
        <f>'[2]C. TN an'!H19</f>
        <v>0.11364198728654666</v>
      </c>
      <c r="J29" s="214">
        <f t="shared" si="9"/>
        <v>243.76206272964259</v>
      </c>
      <c r="K29" s="11">
        <f>'[2]C. TN an'!I19</f>
        <v>0.12936749454687552</v>
      </c>
      <c r="L29" s="214">
        <f t="shared" si="10"/>
        <v>278.52821575942301</v>
      </c>
      <c r="M29" s="11">
        <f>'[2]C. TN an'!J19</f>
        <v>0.14379609708875687</v>
      </c>
      <c r="N29" s="214">
        <f t="shared" si="11"/>
        <v>311.7499384884249</v>
      </c>
      <c r="O29" s="119">
        <f>'[2]C. TN an'!K19</f>
        <v>0.45092366907090786</v>
      </c>
      <c r="P29" s="214">
        <f t="shared" si="8"/>
        <v>977.60251454572824</v>
      </c>
    </row>
    <row r="30" spans="1:16" x14ac:dyDescent="0.25">
      <c r="A30" s="13">
        <v>15</v>
      </c>
      <c r="B30" s="1" t="s">
        <v>6</v>
      </c>
      <c r="C30" s="1" t="s">
        <v>197</v>
      </c>
      <c r="D30" s="1" t="s">
        <v>8</v>
      </c>
      <c r="E30" s="60" t="s">
        <v>9</v>
      </c>
      <c r="F30" s="60" t="s">
        <v>12</v>
      </c>
      <c r="G30" s="11">
        <f>'[2]C. TN an'!G20</f>
        <v>0</v>
      </c>
      <c r="H30" s="214">
        <f t="shared" si="8"/>
        <v>0</v>
      </c>
      <c r="I30" s="11">
        <f>'[2]C. TN an'!H20</f>
        <v>0</v>
      </c>
      <c r="J30" s="214">
        <f t="shared" si="9"/>
        <v>0</v>
      </c>
      <c r="K30" s="11">
        <f>'[2]C. TN an'!I20</f>
        <v>0</v>
      </c>
      <c r="L30" s="214">
        <f t="shared" si="10"/>
        <v>0</v>
      </c>
      <c r="M30" s="11">
        <f>'[2]C. TN an'!J20</f>
        <v>0</v>
      </c>
      <c r="N30" s="214">
        <f t="shared" si="11"/>
        <v>0</v>
      </c>
      <c r="O30" s="119">
        <f>'[2]C. TN an'!K20</f>
        <v>0</v>
      </c>
      <c r="P30" s="214">
        <f t="shared" si="8"/>
        <v>0</v>
      </c>
    </row>
    <row r="31" spans="1:16" x14ac:dyDescent="0.25">
      <c r="A31" s="13">
        <v>16</v>
      </c>
      <c r="B31" s="1" t="s">
        <v>6</v>
      </c>
      <c r="C31" s="1" t="s">
        <v>197</v>
      </c>
      <c r="D31" s="1" t="s">
        <v>13</v>
      </c>
      <c r="E31" s="60" t="s">
        <v>9</v>
      </c>
      <c r="F31" s="60" t="s">
        <v>10</v>
      </c>
      <c r="G31" s="11">
        <f>'[2]C. TN an'!G21</f>
        <v>1.5659781377694759E-2</v>
      </c>
      <c r="H31" s="214">
        <f t="shared" si="8"/>
        <v>10292.203393113348</v>
      </c>
      <c r="I31" s="11">
        <f>'[2]C. TN an'!H21</f>
        <v>6.0968795502078836E-2</v>
      </c>
      <c r="J31" s="214">
        <f t="shared" si="9"/>
        <v>40098.750020148735</v>
      </c>
      <c r="K31" s="11">
        <f>'[2]C. TN an'!I21</f>
        <v>6.1023808324840154E-2</v>
      </c>
      <c r="L31" s="214">
        <f t="shared" si="10"/>
        <v>40178.685639158008</v>
      </c>
      <c r="M31" s="11">
        <f>'[2]C. TN an'!J21</f>
        <v>5.7133272902077495E-2</v>
      </c>
      <c r="N31" s="214">
        <f t="shared" si="11"/>
        <v>37864.676682941543</v>
      </c>
      <c r="O31" s="119">
        <f>'[2]C. TN an'!K21</f>
        <v>0.19478565810669124</v>
      </c>
      <c r="P31" s="214">
        <f t="shared" si="8"/>
        <v>129092.83141060287</v>
      </c>
    </row>
    <row r="32" spans="1:16" x14ac:dyDescent="0.25">
      <c r="A32" s="13">
        <v>17</v>
      </c>
      <c r="B32" s="1" t="s">
        <v>6</v>
      </c>
      <c r="C32" s="1" t="s">
        <v>197</v>
      </c>
      <c r="D32" s="1" t="s">
        <v>13</v>
      </c>
      <c r="E32" s="60" t="s">
        <v>9</v>
      </c>
      <c r="F32" s="60" t="s">
        <v>11</v>
      </c>
      <c r="G32" s="11">
        <f>'[2]C. TN an'!G22</f>
        <v>4.5568095663342009E-2</v>
      </c>
      <c r="H32" s="214">
        <f t="shared" si="8"/>
        <v>87.855288438923395</v>
      </c>
      <c r="I32" s="11">
        <f>'[2]C. TN an'!H22</f>
        <v>8.8533614698353358E-2</v>
      </c>
      <c r="J32" s="214">
        <f t="shared" si="9"/>
        <v>171.13547721191705</v>
      </c>
      <c r="K32" s="11">
        <f>'[2]C. TN an'!I22</f>
        <v>0.16244286455798163</v>
      </c>
      <c r="L32" s="214">
        <f t="shared" si="10"/>
        <v>314.97671437792638</v>
      </c>
      <c r="M32" s="11">
        <f>'[2]C. TN an'!J22</f>
        <v>6.0138334933735285E-2</v>
      </c>
      <c r="N32" s="214">
        <f t="shared" si="11"/>
        <v>117.0893381159826</v>
      </c>
      <c r="O32" s="119">
        <f>'[2]C. TN an'!K22</f>
        <v>0.35668290985341228</v>
      </c>
      <c r="P32" s="214">
        <f t="shared" si="8"/>
        <v>694.4616254845937</v>
      </c>
    </row>
    <row r="33" spans="1:16" x14ac:dyDescent="0.25">
      <c r="A33" s="14">
        <v>18</v>
      </c>
      <c r="B33" s="2" t="s">
        <v>6</v>
      </c>
      <c r="C33" s="1" t="s">
        <v>197</v>
      </c>
      <c r="D33" s="2" t="s">
        <v>13</v>
      </c>
      <c r="E33" s="82" t="s">
        <v>9</v>
      </c>
      <c r="F33" s="82" t="s">
        <v>12</v>
      </c>
      <c r="G33" s="11">
        <f>'[2]C. TN an'!G23</f>
        <v>0</v>
      </c>
      <c r="H33" s="214">
        <f t="shared" si="8"/>
        <v>0</v>
      </c>
      <c r="I33" s="11">
        <f>'[2]C. TN an'!H23</f>
        <v>0</v>
      </c>
      <c r="J33" s="214">
        <f t="shared" si="9"/>
        <v>0</v>
      </c>
      <c r="K33" s="11">
        <f>'[2]C. TN an'!I23</f>
        <v>0</v>
      </c>
      <c r="L33" s="214">
        <f t="shared" si="10"/>
        <v>0</v>
      </c>
      <c r="M33" s="11">
        <f>'[2]C. TN an'!J23</f>
        <v>0</v>
      </c>
      <c r="N33" s="214">
        <f t="shared" si="11"/>
        <v>0</v>
      </c>
      <c r="O33" s="119">
        <f>'[2]C. TN an'!K23</f>
        <v>0</v>
      </c>
      <c r="P33" s="214">
        <f t="shared" si="8"/>
        <v>0</v>
      </c>
    </row>
    <row r="34" spans="1:16" x14ac:dyDescent="0.25">
      <c r="A34" s="16">
        <v>19</v>
      </c>
      <c r="B34" s="4" t="s">
        <v>6</v>
      </c>
      <c r="C34" s="4" t="s">
        <v>198</v>
      </c>
      <c r="D34" s="4" t="s">
        <v>8</v>
      </c>
      <c r="E34" s="84" t="s">
        <v>9</v>
      </c>
      <c r="F34" s="84" t="s">
        <v>10</v>
      </c>
      <c r="G34" s="123">
        <f>'[2]C. TN an'!G24</f>
        <v>0.68503617190628829</v>
      </c>
      <c r="H34" s="214">
        <f t="shared" ref="H34:P39" si="12">G34*G72</f>
        <v>410164.72289271822</v>
      </c>
      <c r="I34" s="123">
        <f>'[2]C. TN an'!H24</f>
        <v>1.0051616512599324</v>
      </c>
      <c r="J34" s="214">
        <f t="shared" ref="J34:J39" si="13">I34*I72</f>
        <v>602394.38276172872</v>
      </c>
      <c r="K34" s="123">
        <f>'[2]C. TN an'!I24</f>
        <v>1.290463263242406</v>
      </c>
      <c r="L34" s="214">
        <f t="shared" ref="L34:L39" si="14">K34*K72</f>
        <v>774234.08219449339</v>
      </c>
      <c r="M34" s="123">
        <f>'[2]C. TN an'!J24</f>
        <v>1.1848578685571989</v>
      </c>
      <c r="N34" s="214">
        <f t="shared" ref="N34:N39" si="15">M34*M72</f>
        <v>721067.76820998592</v>
      </c>
      <c r="O34" s="124">
        <f>'[2]C. TN an'!K24</f>
        <v>4.1655189549658251</v>
      </c>
      <c r="P34" s="214">
        <f t="shared" si="12"/>
        <v>2535005.7049045973</v>
      </c>
    </row>
    <row r="35" spans="1:16" x14ac:dyDescent="0.25">
      <c r="A35" s="16">
        <v>20</v>
      </c>
      <c r="B35" s="4" t="s">
        <v>6</v>
      </c>
      <c r="C35" s="4" t="s">
        <v>198</v>
      </c>
      <c r="D35" s="4" t="s">
        <v>8</v>
      </c>
      <c r="E35" s="84" t="s">
        <v>9</v>
      </c>
      <c r="F35" s="84" t="s">
        <v>11</v>
      </c>
      <c r="G35" s="123">
        <f>'[2]C. TN an'!G25</f>
        <v>0.63879329611793301</v>
      </c>
      <c r="H35" s="214">
        <f t="shared" si="12"/>
        <v>1365.1012738040229</v>
      </c>
      <c r="I35" s="123">
        <f>'[2]C. TN an'!H25</f>
        <v>1.5429526280583974</v>
      </c>
      <c r="J35" s="214">
        <f t="shared" si="13"/>
        <v>3309.6333871852626</v>
      </c>
      <c r="K35" s="123">
        <f>'[2]C. TN an'!I25</f>
        <v>1.0682828020060096</v>
      </c>
      <c r="L35" s="214">
        <f t="shared" si="14"/>
        <v>2300.0128727189385</v>
      </c>
      <c r="M35" s="123">
        <f>'[2]C. TN an'!J25</f>
        <v>0.9792054050273048</v>
      </c>
      <c r="N35" s="214">
        <f t="shared" si="15"/>
        <v>2122.917318099197</v>
      </c>
      <c r="O35" s="124">
        <f>'[2]C. TN an'!K25</f>
        <v>4.2292341312096449</v>
      </c>
      <c r="P35" s="214">
        <f t="shared" si="12"/>
        <v>9168.97959646251</v>
      </c>
    </row>
    <row r="36" spans="1:16" x14ac:dyDescent="0.25">
      <c r="A36" s="16">
        <v>21</v>
      </c>
      <c r="B36" s="4" t="s">
        <v>6</v>
      </c>
      <c r="C36" s="4" t="s">
        <v>198</v>
      </c>
      <c r="D36" s="4" t="s">
        <v>8</v>
      </c>
      <c r="E36" s="84" t="s">
        <v>9</v>
      </c>
      <c r="F36" s="84" t="s">
        <v>12</v>
      </c>
      <c r="G36" s="123">
        <f>'[2]C. TN an'!G26</f>
        <v>0</v>
      </c>
      <c r="H36" s="214">
        <f t="shared" si="12"/>
        <v>0</v>
      </c>
      <c r="I36" s="123">
        <f>'[2]C. TN an'!H26</f>
        <v>0</v>
      </c>
      <c r="J36" s="214">
        <f t="shared" si="13"/>
        <v>0</v>
      </c>
      <c r="K36" s="123">
        <f>'[2]C. TN an'!I26</f>
        <v>0</v>
      </c>
      <c r="L36" s="214">
        <f t="shared" si="14"/>
        <v>0</v>
      </c>
      <c r="M36" s="123">
        <f>'[2]C. TN an'!J26</f>
        <v>0</v>
      </c>
      <c r="N36" s="214">
        <f t="shared" si="15"/>
        <v>0</v>
      </c>
      <c r="O36" s="124">
        <f>'[2]C. TN an'!K26</f>
        <v>0</v>
      </c>
      <c r="P36" s="214">
        <f t="shared" si="12"/>
        <v>0</v>
      </c>
    </row>
    <row r="37" spans="1:16" x14ac:dyDescent="0.25">
      <c r="A37" s="16">
        <v>22</v>
      </c>
      <c r="B37" s="4" t="s">
        <v>6</v>
      </c>
      <c r="C37" s="4" t="s">
        <v>198</v>
      </c>
      <c r="D37" s="4" t="s">
        <v>13</v>
      </c>
      <c r="E37" s="84" t="s">
        <v>9</v>
      </c>
      <c r="F37" s="84" t="s">
        <v>10</v>
      </c>
      <c r="G37" s="123">
        <f>'[2]C. TN an'!G27</f>
        <v>0.25061376291576537</v>
      </c>
      <c r="H37" s="214">
        <f t="shared" si="12"/>
        <v>164712.8883112318</v>
      </c>
      <c r="I37" s="123">
        <f>'[2]C. TN an'!H27</f>
        <v>0.35612641680593543</v>
      </c>
      <c r="J37" s="214">
        <f t="shared" si="13"/>
        <v>234221.8514483461</v>
      </c>
      <c r="K37" s="123">
        <f>'[2]C. TN an'!I27</f>
        <v>0.40333373971097697</v>
      </c>
      <c r="L37" s="214">
        <f t="shared" si="14"/>
        <v>265558.96756310435</v>
      </c>
      <c r="M37" s="123">
        <f>'[2]C. TN an'!J27</f>
        <v>0.4103436088694119</v>
      </c>
      <c r="N37" s="214">
        <f t="shared" si="15"/>
        <v>271952.35437294067</v>
      </c>
      <c r="O37" s="124">
        <f>'[2]C. TN an'!K27</f>
        <v>1.4204175283020897</v>
      </c>
      <c r="P37" s="214">
        <f t="shared" si="12"/>
        <v>941371.77395951177</v>
      </c>
    </row>
    <row r="38" spans="1:16" x14ac:dyDescent="0.25">
      <c r="A38" s="16">
        <v>23</v>
      </c>
      <c r="B38" s="4" t="s">
        <v>6</v>
      </c>
      <c r="C38" s="4" t="s">
        <v>198</v>
      </c>
      <c r="D38" s="4" t="s">
        <v>13</v>
      </c>
      <c r="E38" s="84" t="s">
        <v>9</v>
      </c>
      <c r="F38" s="84" t="s">
        <v>11</v>
      </c>
      <c r="G38" s="123">
        <f>'[2]C. TN an'!G28</f>
        <v>0.2848690165803287</v>
      </c>
      <c r="H38" s="214">
        <f t="shared" si="12"/>
        <v>549.22746396687376</v>
      </c>
      <c r="I38" s="123">
        <f>'[2]C. TN an'!H28</f>
        <v>0.55490622515030719</v>
      </c>
      <c r="J38" s="214">
        <f t="shared" si="13"/>
        <v>1072.6337332155438</v>
      </c>
      <c r="K38" s="123">
        <f>'[2]C. TN an'!I28</f>
        <v>0.51896973102173083</v>
      </c>
      <c r="L38" s="214">
        <f t="shared" si="14"/>
        <v>1006.282308451136</v>
      </c>
      <c r="M38" s="123">
        <f>'[2]C. TN an'!J28</f>
        <v>0.38104730222110061</v>
      </c>
      <c r="N38" s="214">
        <f t="shared" si="15"/>
        <v>741.89909742448287</v>
      </c>
      <c r="O38" s="124">
        <f>'[2]C. TN an'!K28</f>
        <v>1.7397922749734676</v>
      </c>
      <c r="P38" s="214">
        <f t="shared" si="12"/>
        <v>3387.3755593733413</v>
      </c>
    </row>
    <row r="39" spans="1:16" x14ac:dyDescent="0.25">
      <c r="A39" s="16">
        <v>24</v>
      </c>
      <c r="B39" s="4" t="s">
        <v>6</v>
      </c>
      <c r="C39" s="4" t="s">
        <v>198</v>
      </c>
      <c r="D39" s="4" t="s">
        <v>13</v>
      </c>
      <c r="E39" s="84" t="s">
        <v>9</v>
      </c>
      <c r="F39" s="84" t="s">
        <v>12</v>
      </c>
      <c r="G39" s="123">
        <f>'[2]C. TN an'!G29</f>
        <v>0</v>
      </c>
      <c r="H39" s="214">
        <f t="shared" si="12"/>
        <v>0</v>
      </c>
      <c r="I39" s="123">
        <f>'[2]C. TN an'!H29</f>
        <v>0</v>
      </c>
      <c r="J39" s="214">
        <f t="shared" si="13"/>
        <v>0</v>
      </c>
      <c r="K39" s="123">
        <f>'[2]C. TN an'!I29</f>
        <v>0</v>
      </c>
      <c r="L39" s="214">
        <f t="shared" si="14"/>
        <v>0</v>
      </c>
      <c r="M39" s="123">
        <f>'[2]C. TN an'!J29</f>
        <v>0</v>
      </c>
      <c r="N39" s="214">
        <f t="shared" si="15"/>
        <v>0</v>
      </c>
      <c r="O39" s="124">
        <f>'[2]C. TN an'!K29</f>
        <v>0</v>
      </c>
      <c r="P39" s="214">
        <f t="shared" si="12"/>
        <v>0</v>
      </c>
    </row>
    <row r="40" spans="1:16" x14ac:dyDescent="0.25">
      <c r="A40" s="12">
        <v>25</v>
      </c>
      <c r="B40" s="1" t="s">
        <v>14</v>
      </c>
      <c r="C40" s="1" t="s">
        <v>7</v>
      </c>
      <c r="D40" s="1" t="s">
        <v>8</v>
      </c>
      <c r="E40" s="60" t="s">
        <v>9</v>
      </c>
      <c r="F40" s="60" t="s">
        <v>10</v>
      </c>
      <c r="G40" s="11">
        <f>'[2]C. TN an'!G30</f>
        <v>72.955334293327212</v>
      </c>
      <c r="H40" s="214">
        <f t="shared" ref="H40:P45" si="16">G40*G72</f>
        <v>43681933.452795371</v>
      </c>
      <c r="I40" s="11">
        <f>'[2]C. TN an'!H30</f>
        <v>100.86584905950704</v>
      </c>
      <c r="J40" s="214">
        <f t="shared" ref="J40:J45" si="17">I40*I72</f>
        <v>60449004.207211629</v>
      </c>
      <c r="K40" s="11">
        <f>'[2]C. TN an'!I30</f>
        <v>85.133688349756312</v>
      </c>
      <c r="L40" s="214">
        <f t="shared" ref="L40:L45" si="18">K40*K72</f>
        <v>51077318.464449897</v>
      </c>
      <c r="M40" s="11">
        <f>'[2]C. TN an'!J30</f>
        <v>91.11737187168319</v>
      </c>
      <c r="N40" s="214">
        <f t="shared" ref="N40:N45" si="19">M40*M72</f>
        <v>55451207.882578366</v>
      </c>
      <c r="O40" s="119">
        <f>'[2]C. TN an'!K30</f>
        <v>350.07224357427378</v>
      </c>
      <c r="P40" s="214">
        <f t="shared" si="16"/>
        <v>213043115.19975221</v>
      </c>
    </row>
    <row r="41" spans="1:16" x14ac:dyDescent="0.25">
      <c r="A41" s="12">
        <v>26</v>
      </c>
      <c r="B41" s="1" t="s">
        <v>14</v>
      </c>
      <c r="C41" s="1" t="s">
        <v>7</v>
      </c>
      <c r="D41" s="1" t="s">
        <v>8</v>
      </c>
      <c r="E41" s="60" t="s">
        <v>9</v>
      </c>
      <c r="F41" s="60" t="s">
        <v>11</v>
      </c>
      <c r="G41" s="11">
        <f>'[2]C. TN an'!G31</f>
        <v>24.082336049688955</v>
      </c>
      <c r="H41" s="214">
        <f t="shared" si="16"/>
        <v>51463.952138185297</v>
      </c>
      <c r="I41" s="11">
        <f>'[2]C. TN an'!H31</f>
        <v>37.079084694622914</v>
      </c>
      <c r="J41" s="214">
        <f t="shared" si="17"/>
        <v>79534.636669966145</v>
      </c>
      <c r="K41" s="11">
        <f>'[2]C. TN an'!I31</f>
        <v>32.083129642825696</v>
      </c>
      <c r="L41" s="214">
        <f t="shared" si="18"/>
        <v>69074.978121003718</v>
      </c>
      <c r="M41" s="11">
        <f>'[2]C. TN an'!J31</f>
        <v>24.612645488838453</v>
      </c>
      <c r="N41" s="214">
        <f t="shared" si="19"/>
        <v>53360.215419801767</v>
      </c>
      <c r="O41" s="119">
        <f>'[2]C. TN an'!K31</f>
        <v>117.85719587597602</v>
      </c>
      <c r="P41" s="214">
        <f t="shared" si="16"/>
        <v>255514.40065911601</v>
      </c>
    </row>
    <row r="42" spans="1:16" x14ac:dyDescent="0.25">
      <c r="A42" s="12">
        <v>27</v>
      </c>
      <c r="B42" s="1" t="s">
        <v>14</v>
      </c>
      <c r="C42" s="1" t="s">
        <v>7</v>
      </c>
      <c r="D42" s="1" t="s">
        <v>8</v>
      </c>
      <c r="E42" s="60" t="s">
        <v>9</v>
      </c>
      <c r="F42" s="60" t="s">
        <v>12</v>
      </c>
      <c r="G42" s="11">
        <f>'[2]C. TN an'!G32</f>
        <v>0</v>
      </c>
      <c r="H42" s="214">
        <f t="shared" si="16"/>
        <v>0</v>
      </c>
      <c r="I42" s="11">
        <f>'[2]C. TN an'!H32</f>
        <v>0</v>
      </c>
      <c r="J42" s="214">
        <f t="shared" si="17"/>
        <v>0</v>
      </c>
      <c r="K42" s="11">
        <f>'[2]C. TN an'!I32</f>
        <v>0</v>
      </c>
      <c r="L42" s="214">
        <f t="shared" si="18"/>
        <v>0</v>
      </c>
      <c r="M42" s="11">
        <f>'[2]C. TN an'!J32</f>
        <v>0</v>
      </c>
      <c r="N42" s="214">
        <f t="shared" si="19"/>
        <v>0</v>
      </c>
      <c r="O42" s="119">
        <f>'[2]C. TN an'!K32</f>
        <v>0</v>
      </c>
      <c r="P42" s="214">
        <f t="shared" si="16"/>
        <v>0</v>
      </c>
    </row>
    <row r="43" spans="1:16" x14ac:dyDescent="0.25">
      <c r="A43" s="13">
        <v>28</v>
      </c>
      <c r="B43" s="1" t="s">
        <v>14</v>
      </c>
      <c r="C43" s="1" t="s">
        <v>7</v>
      </c>
      <c r="D43" s="1" t="s">
        <v>13</v>
      </c>
      <c r="E43" s="60" t="s">
        <v>9</v>
      </c>
      <c r="F43" s="60" t="s">
        <v>10</v>
      </c>
      <c r="G43" s="11">
        <f>'[2]C. TN an'!G33</f>
        <v>25.595473498739594</v>
      </c>
      <c r="H43" s="214">
        <f t="shared" si="16"/>
        <v>16822317.811364613</v>
      </c>
      <c r="I43" s="11">
        <f>'[2]C. TN an'!H33</f>
        <v>20.679961706516657</v>
      </c>
      <c r="J43" s="214">
        <f t="shared" si="17"/>
        <v>13601066.054644059</v>
      </c>
      <c r="K43" s="11">
        <f>'[2]C. TN an'!I33</f>
        <v>17.884323333856972</v>
      </c>
      <c r="L43" s="214">
        <f t="shared" si="18"/>
        <v>11775217.32624477</v>
      </c>
      <c r="M43" s="11">
        <f>'[2]C. TN an'!J33</f>
        <v>14.898183955425575</v>
      </c>
      <c r="N43" s="214">
        <f t="shared" si="19"/>
        <v>9873667.1291706115</v>
      </c>
      <c r="O43" s="119">
        <f>'[2]C. TN an'!K33</f>
        <v>79.057942494538807</v>
      </c>
      <c r="P43" s="214">
        <f t="shared" si="16"/>
        <v>52395097.982658133</v>
      </c>
    </row>
    <row r="44" spans="1:16" x14ac:dyDescent="0.25">
      <c r="A44" s="13">
        <v>29</v>
      </c>
      <c r="B44" s="1" t="s">
        <v>14</v>
      </c>
      <c r="C44" s="1" t="s">
        <v>7</v>
      </c>
      <c r="D44" s="1" t="s">
        <v>13</v>
      </c>
      <c r="E44" s="60" t="s">
        <v>9</v>
      </c>
      <c r="F44" s="60" t="s">
        <v>11</v>
      </c>
      <c r="G44" s="11">
        <f>'[2]C. TN an'!G34</f>
        <v>6.5833115900556685</v>
      </c>
      <c r="H44" s="214">
        <f t="shared" si="16"/>
        <v>12692.624745627329</v>
      </c>
      <c r="I44" s="11">
        <f>'[2]C. TN an'!H34</f>
        <v>8.9630950765354402</v>
      </c>
      <c r="J44" s="214">
        <f t="shared" si="17"/>
        <v>17325.662782943007</v>
      </c>
      <c r="K44" s="11">
        <f>'[2]C. TN an'!I34</f>
        <v>7.0669378734760455</v>
      </c>
      <c r="L44" s="214">
        <f t="shared" si="18"/>
        <v>13702.792536670053</v>
      </c>
      <c r="M44" s="11">
        <f>'[2]C. TN an'!J34</f>
        <v>10.387501370465515</v>
      </c>
      <c r="N44" s="214">
        <f t="shared" si="19"/>
        <v>20224.465168296356</v>
      </c>
      <c r="O44" s="119">
        <f>'[2]C. TN an'!K34</f>
        <v>33.000845910532668</v>
      </c>
      <c r="P44" s="214">
        <f t="shared" si="16"/>
        <v>64252.646987807108</v>
      </c>
    </row>
    <row r="45" spans="1:16" x14ac:dyDescent="0.25">
      <c r="A45" s="14">
        <v>30</v>
      </c>
      <c r="B45" s="2" t="s">
        <v>14</v>
      </c>
      <c r="C45" s="1" t="s">
        <v>7</v>
      </c>
      <c r="D45" s="2" t="s">
        <v>13</v>
      </c>
      <c r="E45" s="82" t="s">
        <v>9</v>
      </c>
      <c r="F45" s="82" t="s">
        <v>12</v>
      </c>
      <c r="G45" s="11">
        <f>'[2]C. TN an'!G35</f>
        <v>0</v>
      </c>
      <c r="H45" s="214">
        <f t="shared" si="16"/>
        <v>0</v>
      </c>
      <c r="I45" s="11">
        <f>'[2]C. TN an'!H35</f>
        <v>0</v>
      </c>
      <c r="J45" s="214">
        <f t="shared" si="17"/>
        <v>0</v>
      </c>
      <c r="K45" s="11">
        <f>'[2]C. TN an'!I35</f>
        <v>0</v>
      </c>
      <c r="L45" s="214">
        <f t="shared" si="18"/>
        <v>0</v>
      </c>
      <c r="M45" s="11">
        <f>'[2]C. TN an'!J35</f>
        <v>0</v>
      </c>
      <c r="N45" s="214">
        <f t="shared" si="19"/>
        <v>0</v>
      </c>
      <c r="O45" s="119">
        <f>'[2]C. TN an'!K35</f>
        <v>0</v>
      </c>
      <c r="P45" s="214">
        <f t="shared" si="16"/>
        <v>0</v>
      </c>
    </row>
    <row r="46" spans="1:16" x14ac:dyDescent="0.25">
      <c r="A46" s="17">
        <v>31</v>
      </c>
      <c r="B46" s="5" t="s">
        <v>14</v>
      </c>
      <c r="C46" s="5" t="s">
        <v>215</v>
      </c>
      <c r="D46" s="5" t="s">
        <v>8</v>
      </c>
      <c r="E46" s="88" t="s">
        <v>9</v>
      </c>
      <c r="F46" s="85" t="s">
        <v>10</v>
      </c>
      <c r="G46" s="125">
        <f>'[2]C. TN an'!G36</f>
        <v>11.376260870433633</v>
      </c>
      <c r="H46" s="214">
        <f t="shared" ref="H46:P51" si="20">G46*G72</f>
        <v>6811524.8199112676</v>
      </c>
      <c r="I46" s="125">
        <f>'[2]C. TN an'!H36</f>
        <v>23.271125202401755</v>
      </c>
      <c r="J46" s="214">
        <f t="shared" ref="J46:J51" si="21">I46*I72</f>
        <v>13946408.604924574</v>
      </c>
      <c r="K46" s="125">
        <f>'[2]C. TN an'!I36</f>
        <v>245.91009894204572</v>
      </c>
      <c r="L46" s="214">
        <f t="shared" ref="L46:L51" si="22">K46*K72</f>
        <v>147537698.42186341</v>
      </c>
      <c r="M46" s="125">
        <f>'[2]C. TN an'!J36</f>
        <v>244.67636759543791</v>
      </c>
      <c r="N46" s="214">
        <f t="shared" ref="N46:N51" si="23">M46*M72</f>
        <v>148902452.35118806</v>
      </c>
      <c r="O46" s="126">
        <f>'[2]C. TN an'!K36</f>
        <v>525.23385261031899</v>
      </c>
      <c r="P46" s="214">
        <f t="shared" si="20"/>
        <v>319641040.44920921</v>
      </c>
    </row>
    <row r="47" spans="1:16" x14ac:dyDescent="0.25">
      <c r="A47" s="17">
        <v>32</v>
      </c>
      <c r="B47" s="5" t="s">
        <v>14</v>
      </c>
      <c r="C47" s="5" t="s">
        <v>215</v>
      </c>
      <c r="D47" s="5" t="s">
        <v>8</v>
      </c>
      <c r="E47" s="88" t="s">
        <v>9</v>
      </c>
      <c r="F47" s="85" t="s">
        <v>11</v>
      </c>
      <c r="G47" s="125">
        <f>'[2]C. TN an'!G37</f>
        <v>35.411132499231101</v>
      </c>
      <c r="H47" s="214">
        <f t="shared" si="20"/>
        <v>75673.590150856864</v>
      </c>
      <c r="I47" s="125">
        <f>'[2]C. TN an'!H37</f>
        <v>20.257580369459571</v>
      </c>
      <c r="J47" s="214">
        <f t="shared" si="21"/>
        <v>43452.50989249078</v>
      </c>
      <c r="K47" s="125">
        <f>'[2]C. TN an'!I37</f>
        <v>122.27990427870512</v>
      </c>
      <c r="L47" s="214">
        <f t="shared" si="22"/>
        <v>263268.63391205214</v>
      </c>
      <c r="M47" s="125">
        <f>'[2]C. TN an'!J37</f>
        <v>263.09231663980955</v>
      </c>
      <c r="N47" s="214">
        <f t="shared" si="23"/>
        <v>570384.1424751071</v>
      </c>
      <c r="O47" s="126">
        <f>'[2]C. TN an'!K37</f>
        <v>441.04093378720535</v>
      </c>
      <c r="P47" s="214">
        <f t="shared" si="20"/>
        <v>956176.74445066124</v>
      </c>
    </row>
    <row r="48" spans="1:16" x14ac:dyDescent="0.25">
      <c r="A48" s="17">
        <v>33</v>
      </c>
      <c r="B48" s="5" t="s">
        <v>14</v>
      </c>
      <c r="C48" s="5" t="s">
        <v>215</v>
      </c>
      <c r="D48" s="5" t="s">
        <v>8</v>
      </c>
      <c r="E48" s="88" t="s">
        <v>9</v>
      </c>
      <c r="F48" s="85" t="s">
        <v>12</v>
      </c>
      <c r="G48" s="125">
        <f>'[2]C. TN an'!G38</f>
        <v>0</v>
      </c>
      <c r="H48" s="214">
        <f t="shared" si="20"/>
        <v>0</v>
      </c>
      <c r="I48" s="125">
        <f>'[2]C. TN an'!H38</f>
        <v>0</v>
      </c>
      <c r="J48" s="214">
        <f t="shared" si="21"/>
        <v>0</v>
      </c>
      <c r="K48" s="125">
        <f>'[2]C. TN an'!I38</f>
        <v>0</v>
      </c>
      <c r="L48" s="214">
        <f t="shared" si="22"/>
        <v>0</v>
      </c>
      <c r="M48" s="125">
        <f>'[2]C. TN an'!J38</f>
        <v>0</v>
      </c>
      <c r="N48" s="214">
        <f t="shared" si="23"/>
        <v>0</v>
      </c>
      <c r="O48" s="126">
        <f>'[2]C. TN an'!K38</f>
        <v>0</v>
      </c>
      <c r="P48" s="214">
        <f t="shared" si="20"/>
        <v>0</v>
      </c>
    </row>
    <row r="49" spans="1:16" x14ac:dyDescent="0.25">
      <c r="A49" s="17">
        <v>34</v>
      </c>
      <c r="B49" s="5" t="s">
        <v>14</v>
      </c>
      <c r="C49" s="5" t="s">
        <v>215</v>
      </c>
      <c r="D49" s="5" t="s">
        <v>13</v>
      </c>
      <c r="E49" s="88" t="s">
        <v>9</v>
      </c>
      <c r="F49" s="85" t="s">
        <v>10</v>
      </c>
      <c r="G49" s="125">
        <f>'[2]C. TN an'!G39</f>
        <v>10.531310051121768</v>
      </c>
      <c r="H49" s="214">
        <f t="shared" si="20"/>
        <v>6921577.1553791687</v>
      </c>
      <c r="I49" s="125">
        <f>'[2]C. TN an'!H39</f>
        <v>1.3818510345428467</v>
      </c>
      <c r="J49" s="214">
        <f t="shared" si="21"/>
        <v>908833.75246158848</v>
      </c>
      <c r="K49" s="125">
        <f>'[2]C. TN an'!I39</f>
        <v>0.32606405648376668</v>
      </c>
      <c r="L49" s="214">
        <f t="shared" si="22"/>
        <v>214683.83542947684</v>
      </c>
      <c r="M49" s="125">
        <f>'[2]C. TN an'!J39</f>
        <v>2.0766241989909111</v>
      </c>
      <c r="N49" s="214">
        <f t="shared" si="23"/>
        <v>1376268.1515118333</v>
      </c>
      <c r="O49" s="126">
        <f>'[2]C. TN an'!K39</f>
        <v>14.315849341139293</v>
      </c>
      <c r="P49" s="214">
        <f t="shared" si="20"/>
        <v>9487728.9398946781</v>
      </c>
    </row>
    <row r="50" spans="1:16" x14ac:dyDescent="0.25">
      <c r="A50" s="17">
        <v>35</v>
      </c>
      <c r="B50" s="5" t="s">
        <v>14</v>
      </c>
      <c r="C50" s="5" t="s">
        <v>215</v>
      </c>
      <c r="D50" s="5" t="s">
        <v>13</v>
      </c>
      <c r="E50" s="88" t="s">
        <v>9</v>
      </c>
      <c r="F50" s="85" t="s">
        <v>11</v>
      </c>
      <c r="G50" s="125">
        <f>'[2]C. TN an'!G40</f>
        <v>40.762545538375299</v>
      </c>
      <c r="H50" s="214">
        <f t="shared" si="20"/>
        <v>78590.187797987572</v>
      </c>
      <c r="I50" s="125">
        <f>'[2]C. TN an'!H40</f>
        <v>7.2784369614667215</v>
      </c>
      <c r="J50" s="214">
        <f t="shared" si="21"/>
        <v>14069.218646515172</v>
      </c>
      <c r="K50" s="125">
        <f>'[2]C. TN an'!I40</f>
        <v>1.6530594128878173</v>
      </c>
      <c r="L50" s="214">
        <f t="shared" si="22"/>
        <v>3205.2822015894776</v>
      </c>
      <c r="M50" s="125">
        <f>'[2]C. TN an'!J40</f>
        <v>6.0670262591165889</v>
      </c>
      <c r="N50" s="214">
        <f t="shared" si="23"/>
        <v>11812.500126499999</v>
      </c>
      <c r="O50" s="126">
        <f>'[2]C. TN an'!K40</f>
        <v>55.761068171846432</v>
      </c>
      <c r="P50" s="214">
        <f t="shared" si="20"/>
        <v>108566.799730585</v>
      </c>
    </row>
    <row r="51" spans="1:16" x14ac:dyDescent="0.25">
      <c r="A51" s="17">
        <v>36</v>
      </c>
      <c r="B51" s="5" t="s">
        <v>14</v>
      </c>
      <c r="C51" s="5" t="s">
        <v>215</v>
      </c>
      <c r="D51" s="5" t="s">
        <v>13</v>
      </c>
      <c r="E51" s="88" t="s">
        <v>9</v>
      </c>
      <c r="F51" s="85" t="s">
        <v>12</v>
      </c>
      <c r="G51" s="125">
        <f>'[2]C. TN an'!G41</f>
        <v>0</v>
      </c>
      <c r="H51" s="214">
        <f t="shared" si="20"/>
        <v>0</v>
      </c>
      <c r="I51" s="125">
        <f>'[2]C. TN an'!H41</f>
        <v>0</v>
      </c>
      <c r="J51" s="214">
        <f t="shared" si="21"/>
        <v>0</v>
      </c>
      <c r="K51" s="125">
        <f>'[2]C. TN an'!I41</f>
        <v>0</v>
      </c>
      <c r="L51" s="214">
        <f t="shared" si="22"/>
        <v>0</v>
      </c>
      <c r="M51" s="125">
        <f>'[2]C. TN an'!J41</f>
        <v>0</v>
      </c>
      <c r="N51" s="214">
        <f t="shared" si="23"/>
        <v>0</v>
      </c>
      <c r="O51" s="126">
        <f>'[2]C. TN an'!K41</f>
        <v>0</v>
      </c>
      <c r="P51" s="214">
        <f t="shared" si="20"/>
        <v>0</v>
      </c>
    </row>
    <row r="52" spans="1:16" x14ac:dyDescent="0.25">
      <c r="A52" s="13">
        <v>37</v>
      </c>
      <c r="B52" s="1" t="s">
        <v>14</v>
      </c>
      <c r="C52" s="1" t="s">
        <v>197</v>
      </c>
      <c r="D52" s="1" t="s">
        <v>8</v>
      </c>
      <c r="E52" s="60" t="s">
        <v>9</v>
      </c>
      <c r="F52" s="60" t="s">
        <v>10</v>
      </c>
      <c r="G52" s="11">
        <f>'[2]C. TN an'!G42</f>
        <v>4.6534329215365373</v>
      </c>
      <c r="H52" s="214">
        <f t="shared" ref="H52:P57" si="24">G52*G72</f>
        <v>2786238.3083370803</v>
      </c>
      <c r="I52" s="11">
        <f>'[2]C. TN an'!H42</f>
        <v>6.92759958364298</v>
      </c>
      <c r="J52" s="214">
        <f t="shared" ref="J52:J57" si="25">I52*I72</f>
        <v>4151717.3580768215</v>
      </c>
      <c r="K52" s="11">
        <f>'[2]C. TN an'!I42</f>
        <v>9.794413493176787</v>
      </c>
      <c r="L52" s="214">
        <f t="shared" ref="L52:L57" si="26">K52*K72</f>
        <v>5876315.0858473042</v>
      </c>
      <c r="M52" s="11">
        <f>'[2]C. TN an'!J42</f>
        <v>221.72801435087985</v>
      </c>
      <c r="N52" s="214">
        <f t="shared" ref="N52:N57" si="27">M52*M72</f>
        <v>134936795.96550059</v>
      </c>
      <c r="O52" s="119">
        <f>'[2]C. TN an'!K42</f>
        <v>243.10346034923614</v>
      </c>
      <c r="P52" s="214">
        <f t="shared" si="24"/>
        <v>147945229.76127428</v>
      </c>
    </row>
    <row r="53" spans="1:16" x14ac:dyDescent="0.25">
      <c r="A53" s="13">
        <v>38</v>
      </c>
      <c r="B53" s="1" t="s">
        <v>14</v>
      </c>
      <c r="C53" s="1" t="s">
        <v>197</v>
      </c>
      <c r="D53" s="1" t="s">
        <v>8</v>
      </c>
      <c r="E53" s="60" t="s">
        <v>9</v>
      </c>
      <c r="F53" s="60" t="s">
        <v>11</v>
      </c>
      <c r="G53" s="11">
        <f>'[2]C. TN an'!G43</f>
        <v>31.51514887767723</v>
      </c>
      <c r="H53" s="214">
        <f t="shared" si="24"/>
        <v>67347.873151596243</v>
      </c>
      <c r="I53" s="11">
        <f>'[2]C. TN an'!H43</f>
        <v>7.4539026828171293</v>
      </c>
      <c r="J53" s="214">
        <f t="shared" si="25"/>
        <v>15988.621254642743</v>
      </c>
      <c r="K53" s="11">
        <f>'[2]C. TN an'!I43</f>
        <v>137.66036625655482</v>
      </c>
      <c r="L53" s="214">
        <f t="shared" si="26"/>
        <v>296382.76855036255</v>
      </c>
      <c r="M53" s="11">
        <f>'[2]C. TN an'!J43</f>
        <v>8.2452322226639243</v>
      </c>
      <c r="N53" s="214">
        <f t="shared" si="27"/>
        <v>17875.663458735387</v>
      </c>
      <c r="O53" s="119">
        <f>'[2]C. TN an'!K43</f>
        <v>184.87465003971312</v>
      </c>
      <c r="P53" s="214">
        <f t="shared" si="24"/>
        <v>400808.24128609803</v>
      </c>
    </row>
    <row r="54" spans="1:16" x14ac:dyDescent="0.25">
      <c r="A54" s="13">
        <v>39</v>
      </c>
      <c r="B54" s="1" t="s">
        <v>14</v>
      </c>
      <c r="C54" s="1" t="s">
        <v>197</v>
      </c>
      <c r="D54" s="1" t="s">
        <v>8</v>
      </c>
      <c r="E54" s="60" t="s">
        <v>9</v>
      </c>
      <c r="F54" s="60" t="s">
        <v>12</v>
      </c>
      <c r="G54" s="11">
        <f>'[2]C. TN an'!G44</f>
        <v>0</v>
      </c>
      <c r="H54" s="214">
        <f t="shared" si="24"/>
        <v>0</v>
      </c>
      <c r="I54" s="11">
        <f>'[2]C. TN an'!H44</f>
        <v>0</v>
      </c>
      <c r="J54" s="214">
        <f t="shared" si="25"/>
        <v>0</v>
      </c>
      <c r="K54" s="11">
        <f>'[2]C. TN an'!I44</f>
        <v>0</v>
      </c>
      <c r="L54" s="214">
        <f t="shared" si="26"/>
        <v>0</v>
      </c>
      <c r="M54" s="11">
        <f>'[2]C. TN an'!J44</f>
        <v>0</v>
      </c>
      <c r="N54" s="214">
        <f t="shared" si="27"/>
        <v>0</v>
      </c>
      <c r="O54" s="119">
        <f>'[2]C. TN an'!K44</f>
        <v>0</v>
      </c>
      <c r="P54" s="214">
        <f t="shared" si="24"/>
        <v>0</v>
      </c>
    </row>
    <row r="55" spans="1:16" x14ac:dyDescent="0.25">
      <c r="A55" s="13">
        <v>40</v>
      </c>
      <c r="B55" s="1" t="s">
        <v>14</v>
      </c>
      <c r="C55" s="1" t="s">
        <v>197</v>
      </c>
      <c r="D55" s="1" t="s">
        <v>13</v>
      </c>
      <c r="E55" s="60" t="s">
        <v>9</v>
      </c>
      <c r="F55" s="60" t="s">
        <v>10</v>
      </c>
      <c r="G55" s="11">
        <f>'[2]C. TN an'!G45</f>
        <v>0.35146721855933039</v>
      </c>
      <c r="H55" s="214">
        <f t="shared" si="24"/>
        <v>230997.61179149718</v>
      </c>
      <c r="I55" s="11">
        <f>'[2]C. TN an'!H45</f>
        <v>2.0884735855365113</v>
      </c>
      <c r="J55" s="214">
        <f t="shared" si="25"/>
        <v>1373574.4578922647</v>
      </c>
      <c r="K55" s="11">
        <f>'[2]C. TN an'!I45</f>
        <v>2.2734146612999035</v>
      </c>
      <c r="L55" s="214">
        <f t="shared" si="26"/>
        <v>1496838.9471464695</v>
      </c>
      <c r="M55" s="11">
        <f>'[2]C. TN an'!J45</f>
        <v>1.9350650501108828</v>
      </c>
      <c r="N55" s="214">
        <f t="shared" si="27"/>
        <v>1282450.8165056368</v>
      </c>
      <c r="O55" s="119">
        <f>'[2]C. TN an'!K45</f>
        <v>6.6484205155066274</v>
      </c>
      <c r="P55" s="214">
        <f t="shared" si="24"/>
        <v>4406194.1577084083</v>
      </c>
    </row>
    <row r="56" spans="1:16" x14ac:dyDescent="0.25">
      <c r="A56" s="13">
        <v>41</v>
      </c>
      <c r="B56" s="1" t="s">
        <v>14</v>
      </c>
      <c r="C56" s="1" t="s">
        <v>197</v>
      </c>
      <c r="D56" s="1" t="s">
        <v>13</v>
      </c>
      <c r="E56" s="60" t="s">
        <v>9</v>
      </c>
      <c r="F56" s="60" t="s">
        <v>11</v>
      </c>
      <c r="G56" s="11">
        <f>'[2]C. TN an'!G46</f>
        <v>2.9164884159557745</v>
      </c>
      <c r="H56" s="214">
        <f t="shared" si="24"/>
        <v>5622.9896659627329</v>
      </c>
      <c r="I56" s="11">
        <f>'[2]C. TN an'!H46</f>
        <v>7.0971836539610651</v>
      </c>
      <c r="J56" s="214">
        <f t="shared" si="25"/>
        <v>13718.856003106739</v>
      </c>
      <c r="K56" s="11">
        <f>'[2]C. TN an'!I46</f>
        <v>3.4123849553827275</v>
      </c>
      <c r="L56" s="214">
        <f t="shared" si="26"/>
        <v>6616.6144284871089</v>
      </c>
      <c r="M56" s="11">
        <f>'[2]C. TN an'!J46</f>
        <v>1.9471636921556401</v>
      </c>
      <c r="N56" s="214">
        <f t="shared" si="27"/>
        <v>3791.1277086270311</v>
      </c>
      <c r="O56" s="119">
        <f>'[2]C. TN an'!K46</f>
        <v>15.373220717455208</v>
      </c>
      <c r="P56" s="214">
        <f t="shared" si="24"/>
        <v>29931.660736885289</v>
      </c>
    </row>
    <row r="57" spans="1:16" x14ac:dyDescent="0.25">
      <c r="A57" s="14">
        <v>42</v>
      </c>
      <c r="B57" s="2" t="s">
        <v>14</v>
      </c>
      <c r="C57" s="1" t="s">
        <v>197</v>
      </c>
      <c r="D57" s="2" t="s">
        <v>13</v>
      </c>
      <c r="E57" s="82" t="s">
        <v>9</v>
      </c>
      <c r="F57" s="82" t="s">
        <v>12</v>
      </c>
      <c r="G57" s="11">
        <f>'[2]C. TN an'!G47</f>
        <v>0</v>
      </c>
      <c r="H57" s="214">
        <f t="shared" si="24"/>
        <v>0</v>
      </c>
      <c r="I57" s="11">
        <f>'[2]C. TN an'!H47</f>
        <v>0</v>
      </c>
      <c r="J57" s="214">
        <f t="shared" si="25"/>
        <v>0</v>
      </c>
      <c r="K57" s="11">
        <f>'[2]C. TN an'!I47</f>
        <v>0</v>
      </c>
      <c r="L57" s="214">
        <f t="shared" si="26"/>
        <v>0</v>
      </c>
      <c r="M57" s="11">
        <f>'[2]C. TN an'!J47</f>
        <v>0</v>
      </c>
      <c r="N57" s="214">
        <f t="shared" si="27"/>
        <v>0</v>
      </c>
      <c r="O57" s="119">
        <f>'[2]C. TN an'!K47</f>
        <v>0</v>
      </c>
      <c r="P57" s="214">
        <f t="shared" si="24"/>
        <v>0</v>
      </c>
    </row>
    <row r="58" spans="1:16" x14ac:dyDescent="0.25">
      <c r="A58" s="18">
        <v>43</v>
      </c>
      <c r="B58" s="6" t="s">
        <v>14</v>
      </c>
      <c r="C58" s="6" t="s">
        <v>198</v>
      </c>
      <c r="D58" s="6" t="s">
        <v>8</v>
      </c>
      <c r="E58" s="86" t="s">
        <v>9</v>
      </c>
      <c r="F58" s="86" t="s">
        <v>10</v>
      </c>
      <c r="G58" s="127">
        <f>'[2]C. TN an'!G48</f>
        <v>85.833972146999599</v>
      </c>
      <c r="H58" s="214">
        <f t="shared" ref="H58:P63" si="28">G58*G72</f>
        <v>51393004.989043862</v>
      </c>
      <c r="I58" s="127">
        <f>'[2]C. TN an'!H48</f>
        <v>106.25511647428755</v>
      </c>
      <c r="J58" s="214">
        <f t="shared" ref="J58:J63" si="29">I58*I72</f>
        <v>63678797.558157004</v>
      </c>
      <c r="K58" s="127">
        <f>'[2]C. TN an'!I48</f>
        <v>119.37738273660121</v>
      </c>
      <c r="L58" s="214">
        <f t="shared" ref="L58:L63" si="30">K58*K72</f>
        <v>71622370.810947672</v>
      </c>
      <c r="M58" s="127">
        <f>'[2]C. TN an'!J48</f>
        <v>110.88927444043517</v>
      </c>
      <c r="N58" s="214">
        <f t="shared" ref="N58:N63" si="31">M58*M72</f>
        <v>67483774.856941193</v>
      </c>
      <c r="O58" s="128">
        <f>'[2]C. TN an'!K48</f>
        <v>422.35574579832348</v>
      </c>
      <c r="P58" s="214">
        <f t="shared" si="28"/>
        <v>257032613.86473992</v>
      </c>
    </row>
    <row r="59" spans="1:16" x14ac:dyDescent="0.25">
      <c r="A59" s="18">
        <v>44</v>
      </c>
      <c r="B59" s="6" t="s">
        <v>14</v>
      </c>
      <c r="C59" s="6" t="s">
        <v>198</v>
      </c>
      <c r="D59" s="6" t="s">
        <v>8</v>
      </c>
      <c r="E59" s="86" t="s">
        <v>9</v>
      </c>
      <c r="F59" s="86" t="s">
        <v>11</v>
      </c>
      <c r="G59" s="127">
        <f>'[2]C. TN an'!G49</f>
        <v>134.20805646176598</v>
      </c>
      <c r="H59" s="214">
        <f t="shared" si="28"/>
        <v>286802.61665879388</v>
      </c>
      <c r="I59" s="127">
        <f>'[2]C. TN an'!H49</f>
        <v>57.170477958366284</v>
      </c>
      <c r="J59" s="214">
        <f t="shared" si="29"/>
        <v>122630.67522069567</v>
      </c>
      <c r="K59" s="127">
        <f>'[2]C. TN an'!I49</f>
        <v>124.35925362450135</v>
      </c>
      <c r="L59" s="214">
        <f t="shared" si="30"/>
        <v>267745.4730535514</v>
      </c>
      <c r="M59" s="127">
        <f>'[2]C. TN an'!J49</f>
        <v>87.658111361310631</v>
      </c>
      <c r="N59" s="214">
        <f t="shared" si="31"/>
        <v>190042.78543132145</v>
      </c>
      <c r="O59" s="128">
        <f>'[2]C. TN an'!K49</f>
        <v>403.39589940594419</v>
      </c>
      <c r="P59" s="214">
        <f t="shared" si="28"/>
        <v>874562.30991208705</v>
      </c>
    </row>
    <row r="60" spans="1:16" x14ac:dyDescent="0.25">
      <c r="A60" s="18">
        <v>45</v>
      </c>
      <c r="B60" s="6" t="s">
        <v>14</v>
      </c>
      <c r="C60" s="6" t="s">
        <v>198</v>
      </c>
      <c r="D60" s="6" t="s">
        <v>8</v>
      </c>
      <c r="E60" s="86" t="s">
        <v>9</v>
      </c>
      <c r="F60" s="86" t="s">
        <v>12</v>
      </c>
      <c r="G60" s="127">
        <f>'[2]C. TN an'!G50</f>
        <v>0</v>
      </c>
      <c r="H60" s="214">
        <f t="shared" si="28"/>
        <v>0</v>
      </c>
      <c r="I60" s="127">
        <f>'[2]C. TN an'!H50</f>
        <v>0</v>
      </c>
      <c r="J60" s="214">
        <f t="shared" si="29"/>
        <v>0</v>
      </c>
      <c r="K60" s="127">
        <f>'[2]C. TN an'!I50</f>
        <v>0</v>
      </c>
      <c r="L60" s="214">
        <f t="shared" si="30"/>
        <v>0</v>
      </c>
      <c r="M60" s="127">
        <f>'[2]C. TN an'!J50</f>
        <v>0</v>
      </c>
      <c r="N60" s="214">
        <f t="shared" si="31"/>
        <v>0</v>
      </c>
      <c r="O60" s="128">
        <f>'[2]C. TN an'!K50</f>
        <v>0</v>
      </c>
      <c r="P60" s="214">
        <f t="shared" si="28"/>
        <v>0</v>
      </c>
    </row>
    <row r="61" spans="1:16" x14ac:dyDescent="0.25">
      <c r="A61" s="18">
        <v>46</v>
      </c>
      <c r="B61" s="6" t="s">
        <v>14</v>
      </c>
      <c r="C61" s="6" t="s">
        <v>198</v>
      </c>
      <c r="D61" s="6" t="s">
        <v>13</v>
      </c>
      <c r="E61" s="86" t="s">
        <v>9</v>
      </c>
      <c r="F61" s="86" t="s">
        <v>10</v>
      </c>
      <c r="G61" s="127">
        <f>'[2]C. TN an'!G51</f>
        <v>17.24679760303793</v>
      </c>
      <c r="H61" s="214">
        <f t="shared" si="28"/>
        <v>11335250.763025442</v>
      </c>
      <c r="I61" s="127">
        <f>'[2]C. TN an'!H51</f>
        <v>24.080562876147521</v>
      </c>
      <c r="J61" s="214">
        <f t="shared" si="29"/>
        <v>15837617.639702091</v>
      </c>
      <c r="K61" s="127">
        <f>'[2]C. TN an'!I51</f>
        <v>21.143847153265529</v>
      </c>
      <c r="L61" s="214">
        <f t="shared" si="30"/>
        <v>13921320.404181557</v>
      </c>
      <c r="M61" s="127">
        <f>'[2]C. TN an'!J51</f>
        <v>21.960036111467865</v>
      </c>
      <c r="N61" s="214">
        <f t="shared" si="31"/>
        <v>14553860.212622548</v>
      </c>
      <c r="O61" s="128">
        <f>'[2]C. TN an'!K51</f>
        <v>84.431243743918856</v>
      </c>
      <c r="P61" s="214">
        <f t="shared" si="28"/>
        <v>55956215.772576012</v>
      </c>
    </row>
    <row r="62" spans="1:16" x14ac:dyDescent="0.25">
      <c r="A62" s="18">
        <v>47</v>
      </c>
      <c r="B62" s="6" t="s">
        <v>14</v>
      </c>
      <c r="C62" s="6" t="s">
        <v>198</v>
      </c>
      <c r="D62" s="6" t="s">
        <v>13</v>
      </c>
      <c r="E62" s="86" t="s">
        <v>9</v>
      </c>
      <c r="F62" s="86" t="s">
        <v>11</v>
      </c>
      <c r="G62" s="127">
        <f>'[2]C. TN an'!G52</f>
        <v>16.222384440921399</v>
      </c>
      <c r="H62" s="214">
        <f t="shared" si="28"/>
        <v>31276.757202096458</v>
      </c>
      <c r="I62" s="127">
        <f>'[2]C. TN an'!H52</f>
        <v>33.504817161833337</v>
      </c>
      <c r="J62" s="214">
        <f t="shared" si="29"/>
        <v>64764.811573823841</v>
      </c>
      <c r="K62" s="127">
        <f>'[2]C. TN an'!I52</f>
        <v>26.764984912961815</v>
      </c>
      <c r="L62" s="214">
        <f t="shared" si="30"/>
        <v>51897.30574623296</v>
      </c>
      <c r="M62" s="127">
        <f>'[2]C. TN an'!J52</f>
        <v>27.428650153212004</v>
      </c>
      <c r="N62" s="214">
        <f t="shared" si="31"/>
        <v>53403.581848303773</v>
      </c>
      <c r="O62" s="128">
        <f>'[2]C. TN an'!K52</f>
        <v>103.92083666892856</v>
      </c>
      <c r="P62" s="214">
        <f t="shared" si="28"/>
        <v>202333.86899440389</v>
      </c>
    </row>
    <row r="63" spans="1:16" x14ac:dyDescent="0.25">
      <c r="A63" s="18">
        <v>48</v>
      </c>
      <c r="B63" s="6" t="s">
        <v>14</v>
      </c>
      <c r="C63" s="6" t="s">
        <v>198</v>
      </c>
      <c r="D63" s="6" t="s">
        <v>13</v>
      </c>
      <c r="E63" s="86" t="s">
        <v>9</v>
      </c>
      <c r="F63" s="86" t="s">
        <v>12</v>
      </c>
      <c r="G63" s="127">
        <f>'[2]C. TN an'!G53</f>
        <v>0</v>
      </c>
      <c r="H63" s="214">
        <f t="shared" si="28"/>
        <v>0</v>
      </c>
      <c r="I63" s="127">
        <f>'[2]C. TN an'!H53</f>
        <v>0</v>
      </c>
      <c r="J63" s="214">
        <f t="shared" si="29"/>
        <v>0</v>
      </c>
      <c r="K63" s="127">
        <f>'[2]C. TN an'!I53</f>
        <v>0</v>
      </c>
      <c r="L63" s="214">
        <f t="shared" si="30"/>
        <v>0</v>
      </c>
      <c r="M63" s="127">
        <f>'[2]C. TN an'!J53</f>
        <v>0</v>
      </c>
      <c r="N63" s="214">
        <f t="shared" si="31"/>
        <v>0</v>
      </c>
      <c r="O63" s="128">
        <f>'[2]C. TN an'!K53</f>
        <v>0</v>
      </c>
      <c r="P63" s="214">
        <f t="shared" si="28"/>
        <v>0</v>
      </c>
    </row>
    <row r="64" spans="1:16" x14ac:dyDescent="0.25">
      <c r="A64" s="13">
        <v>49</v>
      </c>
      <c r="B64" s="1" t="s">
        <v>147</v>
      </c>
      <c r="C64" s="1" t="s">
        <v>16</v>
      </c>
      <c r="D64" s="107" t="s">
        <v>8</v>
      </c>
      <c r="E64" s="60" t="s">
        <v>9</v>
      </c>
      <c r="F64" s="60" t="s">
        <v>12</v>
      </c>
      <c r="G64" s="11">
        <f>'[2]C. TN an'!G54</f>
        <v>1.3593396716099506</v>
      </c>
      <c r="H64" s="214">
        <f t="shared" ref="H64:P69" si="32">G64*G72</f>
        <v>813903.26903678628</v>
      </c>
      <c r="I64" s="11">
        <f>'[2]C. TN an'!H54</f>
        <v>2.741076581534085</v>
      </c>
      <c r="J64" s="214">
        <f t="shared" ref="J64:J69" si="33">I64*I72</f>
        <v>1642729.9363899587</v>
      </c>
      <c r="K64" s="11">
        <f>'[2]C. TN an'!I54</f>
        <v>3.8174718839485982</v>
      </c>
      <c r="L64" s="214">
        <f t="shared" ref="L64:L69" si="34">K64*K72</f>
        <v>2290353.3363251048</v>
      </c>
      <c r="M64" s="11">
        <f>'[2]C. TN an'!J54</f>
        <v>2.0304614432449073</v>
      </c>
      <c r="N64" s="214">
        <f t="shared" ref="N64:N69" si="35">M64*M72</f>
        <v>1235675.89005411</v>
      </c>
      <c r="O64" s="119">
        <f>'[2]C. TN an'!K54</f>
        <v>9.9483495803375419</v>
      </c>
      <c r="P64" s="214">
        <f t="shared" si="32"/>
        <v>6054257.1557564372</v>
      </c>
    </row>
    <row r="65" spans="1:16" x14ac:dyDescent="0.25">
      <c r="A65" s="13">
        <v>50</v>
      </c>
      <c r="B65" s="1" t="s">
        <v>147</v>
      </c>
      <c r="C65" s="1" t="s">
        <v>16</v>
      </c>
      <c r="D65" s="107" t="s">
        <v>13</v>
      </c>
      <c r="E65" s="60" t="s">
        <v>9</v>
      </c>
      <c r="F65" s="60" t="s">
        <v>10</v>
      </c>
      <c r="G65" s="11">
        <f>'[2]C. TN an'!G55</f>
        <v>1.4650108996374327</v>
      </c>
      <c r="H65" s="214">
        <f t="shared" si="32"/>
        <v>3130.7282925251939</v>
      </c>
      <c r="I65" s="11">
        <f>'[2]C. TN an'!H55</f>
        <v>2.6209354499185151</v>
      </c>
      <c r="J65" s="214">
        <f t="shared" si="33"/>
        <v>5621.9065400752152</v>
      </c>
      <c r="K65" s="11">
        <f>'[2]C. TN an'!I55</f>
        <v>4.0354781139829559</v>
      </c>
      <c r="L65" s="214">
        <f t="shared" si="34"/>
        <v>8688.3843794053046</v>
      </c>
      <c r="M65" s="11">
        <f>'[2]C. TN an'!J55</f>
        <v>1.9963198996161189</v>
      </c>
      <c r="N65" s="214">
        <f t="shared" si="35"/>
        <v>4328.0215423677455</v>
      </c>
      <c r="O65" s="119">
        <f>'[2]C. TN an'!K55</f>
        <v>10.117744363155023</v>
      </c>
      <c r="P65" s="214">
        <f t="shared" si="32"/>
        <v>21935.26977932009</v>
      </c>
    </row>
    <row r="66" spans="1:16" x14ac:dyDescent="0.25">
      <c r="A66" s="13">
        <v>51</v>
      </c>
      <c r="B66" s="44" t="s">
        <v>147</v>
      </c>
      <c r="C66" s="44" t="s">
        <v>16</v>
      </c>
      <c r="D66" s="44" t="s">
        <v>13</v>
      </c>
      <c r="E66" s="62" t="s">
        <v>9</v>
      </c>
      <c r="F66" s="62" t="s">
        <v>11</v>
      </c>
      <c r="G66" s="11">
        <f>'[2]C. TN an'!G56</f>
        <v>0</v>
      </c>
      <c r="H66" s="214">
        <f t="shared" si="32"/>
        <v>0</v>
      </c>
      <c r="I66" s="11">
        <f>'[2]C. TN an'!H56</f>
        <v>0</v>
      </c>
      <c r="J66" s="214">
        <f t="shared" si="33"/>
        <v>0</v>
      </c>
      <c r="K66" s="11">
        <f>'[2]C. TN an'!I56</f>
        <v>0</v>
      </c>
      <c r="L66" s="214">
        <f t="shared" si="34"/>
        <v>0</v>
      </c>
      <c r="M66" s="11">
        <f>'[2]C. TN an'!J56</f>
        <v>0</v>
      </c>
      <c r="N66" s="214">
        <f t="shared" si="35"/>
        <v>0</v>
      </c>
      <c r="O66" s="119">
        <f>'[2]C. TN an'!K56</f>
        <v>0</v>
      </c>
      <c r="P66" s="214">
        <f t="shared" si="32"/>
        <v>0</v>
      </c>
    </row>
    <row r="67" spans="1:16" x14ac:dyDescent="0.25">
      <c r="A67" s="13">
        <v>52</v>
      </c>
      <c r="B67" s="44" t="s">
        <v>147</v>
      </c>
      <c r="C67" s="44" t="s">
        <v>16</v>
      </c>
      <c r="D67" s="44" t="s">
        <v>13</v>
      </c>
      <c r="E67" s="62" t="s">
        <v>9</v>
      </c>
      <c r="F67" s="62" t="s">
        <v>12</v>
      </c>
      <c r="G67" s="11">
        <f>'[2]C. TN an'!G57</f>
        <v>9.8915048084201151E-2</v>
      </c>
      <c r="H67" s="214">
        <f t="shared" si="32"/>
        <v>65010.728372764199</v>
      </c>
      <c r="I67" s="11">
        <f>'[2]C. TN an'!H57</f>
        <v>0.31905500814837084</v>
      </c>
      <c r="J67" s="214">
        <f t="shared" si="33"/>
        <v>209840.24547412645</v>
      </c>
      <c r="K67" s="11">
        <f>'[2]C. TN an'!I57</f>
        <v>0.3567297489167417</v>
      </c>
      <c r="L67" s="214">
        <f t="shared" si="34"/>
        <v>234874.43398427189</v>
      </c>
      <c r="M67" s="11">
        <f>'[2]C. TN an'!J57</f>
        <v>0.21285263414745453</v>
      </c>
      <c r="N67" s="214">
        <f t="shared" si="35"/>
        <v>141066.59331278646</v>
      </c>
      <c r="O67" s="119">
        <f>'[2]C. TN an'!K57</f>
        <v>0.98755243929676828</v>
      </c>
      <c r="P67" s="214">
        <f t="shared" si="32"/>
        <v>654493.46627685812</v>
      </c>
    </row>
    <row r="68" spans="1:16" x14ac:dyDescent="0.25">
      <c r="A68" s="13">
        <v>53</v>
      </c>
      <c r="B68" s="44" t="s">
        <v>147</v>
      </c>
      <c r="C68" s="44" t="s">
        <v>16</v>
      </c>
      <c r="D68" s="44" t="s">
        <v>17</v>
      </c>
      <c r="E68" s="62" t="s">
        <v>9</v>
      </c>
      <c r="F68" s="62" t="s">
        <v>12</v>
      </c>
      <c r="G68" s="11">
        <f>'[2]C. TN an'!G58</f>
        <v>0.23400477358186642</v>
      </c>
      <c r="H68" s="214">
        <f t="shared" si="32"/>
        <v>451.16120346583847</v>
      </c>
      <c r="I68" s="11">
        <f>'[2]C. TN an'!H58</f>
        <v>0.82975239733775785</v>
      </c>
      <c r="J68" s="214">
        <f t="shared" si="33"/>
        <v>1603.911384053886</v>
      </c>
      <c r="K68" s="11">
        <f>'[2]C. TN an'!I58</f>
        <v>1.0592585520773885</v>
      </c>
      <c r="L68" s="214">
        <f t="shared" si="34"/>
        <v>2053.9023324780565</v>
      </c>
      <c r="M68" s="11">
        <f>'[2]C. TN an'!J58</f>
        <v>0.57786328494684147</v>
      </c>
      <c r="N68" s="214">
        <f t="shared" si="35"/>
        <v>1125.0998157915003</v>
      </c>
      <c r="O68" s="119">
        <f>'[2]C. TN an'!K58</f>
        <v>2.7008790079438545</v>
      </c>
      <c r="P68" s="214">
        <f t="shared" si="32"/>
        <v>5258.6114284666846</v>
      </c>
    </row>
    <row r="69" spans="1:16" x14ac:dyDescent="0.25">
      <c r="A69" s="13">
        <v>54</v>
      </c>
      <c r="B69" s="44" t="s">
        <v>147</v>
      </c>
      <c r="C69" s="44" t="s">
        <v>16</v>
      </c>
      <c r="D69" s="44" t="s">
        <v>17</v>
      </c>
      <c r="E69" s="62" t="s">
        <v>9</v>
      </c>
      <c r="F69" s="62" t="s">
        <v>12</v>
      </c>
      <c r="G69" s="11">
        <f>'[2]C. TN an'!G59</f>
        <v>0</v>
      </c>
      <c r="H69" s="214">
        <f t="shared" si="32"/>
        <v>0</v>
      </c>
      <c r="I69" s="11">
        <f>'[2]C. TN an'!H59</f>
        <v>0</v>
      </c>
      <c r="J69" s="214">
        <f t="shared" si="33"/>
        <v>0</v>
      </c>
      <c r="K69" s="11">
        <f>'[2]C. TN an'!I59</f>
        <v>0</v>
      </c>
      <c r="L69" s="214">
        <f t="shared" si="34"/>
        <v>0</v>
      </c>
      <c r="M69" s="11">
        <f>'[2]C. TN an'!J59</f>
        <v>0</v>
      </c>
      <c r="N69" s="214">
        <f t="shared" si="35"/>
        <v>0</v>
      </c>
      <c r="O69" s="119">
        <f>'[2]C. TN an'!K59</f>
        <v>0</v>
      </c>
      <c r="P69" s="214">
        <f t="shared" si="32"/>
        <v>0</v>
      </c>
    </row>
    <row r="70" spans="1:16" x14ac:dyDescent="0.25">
      <c r="A70" s="13">
        <v>55</v>
      </c>
      <c r="B70" s="44" t="s">
        <v>15</v>
      </c>
      <c r="C70" s="44" t="s">
        <v>16</v>
      </c>
      <c r="D70" s="104" t="s">
        <v>17</v>
      </c>
      <c r="E70" s="62" t="s">
        <v>9</v>
      </c>
      <c r="F70" s="62" t="s">
        <v>12</v>
      </c>
      <c r="G70" s="11">
        <f>'[2]C. TN an'!G60</f>
        <v>0</v>
      </c>
      <c r="H70" s="214"/>
      <c r="I70" s="11">
        <f>'[2]C. TN an'!H60</f>
        <v>0</v>
      </c>
      <c r="J70" s="214"/>
      <c r="K70" s="11">
        <f>'[2]C. TN an'!I60</f>
        <v>0</v>
      </c>
      <c r="L70" s="214"/>
      <c r="M70" s="11">
        <f>'[2]C. TN an'!J60</f>
        <v>0</v>
      </c>
      <c r="N70" s="214"/>
      <c r="O70" s="119">
        <f>'[2]C. TN an'!K60</f>
        <v>0</v>
      </c>
      <c r="P70" s="214"/>
    </row>
    <row r="71" spans="1:16" x14ac:dyDescent="0.25">
      <c r="A71" s="13">
        <v>56</v>
      </c>
      <c r="B71" s="44" t="s">
        <v>18</v>
      </c>
      <c r="C71" s="44" t="s">
        <v>16</v>
      </c>
      <c r="D71" s="104" t="s">
        <v>17</v>
      </c>
      <c r="E71" s="62" t="s">
        <v>9</v>
      </c>
      <c r="F71" s="62" t="s">
        <v>12</v>
      </c>
      <c r="G71" s="11">
        <f>'[2]C. TN an'!G61</f>
        <v>0</v>
      </c>
      <c r="H71" s="214"/>
      <c r="I71" s="11">
        <f>'[2]C. TN an'!H61</f>
        <v>0</v>
      </c>
      <c r="J71" s="214"/>
      <c r="K71" s="11">
        <f>'[2]C. TN an'!I61</f>
        <v>0</v>
      </c>
      <c r="L71" s="214"/>
      <c r="M71" s="11">
        <f>'[2]C. TN an'!J61</f>
        <v>0</v>
      </c>
      <c r="N71" s="214"/>
      <c r="O71" s="119">
        <f>'[2]C. TN an'!K61</f>
        <v>0</v>
      </c>
      <c r="P71" s="214"/>
    </row>
    <row r="72" spans="1:16" x14ac:dyDescent="0.25">
      <c r="A72" s="13">
        <v>57</v>
      </c>
      <c r="B72" s="1" t="s">
        <v>19</v>
      </c>
      <c r="C72" s="1" t="s">
        <v>20</v>
      </c>
      <c r="D72" s="1" t="s">
        <v>8</v>
      </c>
      <c r="E72" s="60" t="s">
        <v>9</v>
      </c>
      <c r="F72" s="60" t="s">
        <v>10</v>
      </c>
      <c r="G72" s="120">
        <f>'[2]C. TN an'!G62</f>
        <v>598749</v>
      </c>
      <c r="H72" s="215">
        <f>'[9]Saifi&amp;Saidi - pe trim. si an'!HI61</f>
        <v>598749</v>
      </c>
      <c r="I72" s="120">
        <f>'[2]C. TN an'!H62</f>
        <v>599301</v>
      </c>
      <c r="J72" s="215">
        <f>'[9]Saifi&amp;Saidi - pe trim. si an'!HQ61</f>
        <v>599301</v>
      </c>
      <c r="K72" s="120">
        <f>'[2]C. TN an'!I62</f>
        <v>599966</v>
      </c>
      <c r="L72" s="215">
        <f>'[9]Saifi&amp;Saidi - pe trim. si an'!HY61</f>
        <v>599966</v>
      </c>
      <c r="M72" s="120">
        <f>'[2]C. TN an'!J62</f>
        <v>608569</v>
      </c>
      <c r="N72" s="215">
        <f>'[9]Saifi&amp;Saidi - pe trim. si an'!IG61</f>
        <v>608569</v>
      </c>
      <c r="O72" s="136">
        <f>'[2]C. TN an'!K62</f>
        <v>608569</v>
      </c>
      <c r="P72" s="215">
        <f>'[9]Saifi&amp;Saidi - pe trim. si an'!II61</f>
        <v>608569</v>
      </c>
    </row>
    <row r="73" spans="1:16" x14ac:dyDescent="0.25">
      <c r="A73" s="13">
        <v>58</v>
      </c>
      <c r="B73" s="1" t="s">
        <v>19</v>
      </c>
      <c r="C73" s="1" t="s">
        <v>20</v>
      </c>
      <c r="D73" s="1" t="s">
        <v>8</v>
      </c>
      <c r="E73" s="60" t="s">
        <v>9</v>
      </c>
      <c r="F73" s="60" t="s">
        <v>11</v>
      </c>
      <c r="G73" s="120">
        <f>'[2]C. TN an'!G63</f>
        <v>2137</v>
      </c>
      <c r="H73" s="215">
        <f>'[9]Saifi&amp;Saidi - pe trim. si an'!HI62</f>
        <v>2137</v>
      </c>
      <c r="I73" s="120">
        <f>'[2]C. TN an'!H63</f>
        <v>2145</v>
      </c>
      <c r="J73" s="215">
        <f>'[9]Saifi&amp;Saidi - pe trim. si an'!HQ62</f>
        <v>2145</v>
      </c>
      <c r="K73" s="120">
        <f>'[2]C. TN an'!I63</f>
        <v>2153</v>
      </c>
      <c r="L73" s="215">
        <f>'[9]Saifi&amp;Saidi - pe trim. si an'!HY62</f>
        <v>2153</v>
      </c>
      <c r="M73" s="120">
        <f>'[2]C. TN an'!J63</f>
        <v>2168</v>
      </c>
      <c r="N73" s="215">
        <f>'[9]Saifi&amp;Saidi - pe trim. si an'!IG62</f>
        <v>2168</v>
      </c>
      <c r="O73" s="136">
        <f>'[2]C. TN an'!K63</f>
        <v>2168</v>
      </c>
      <c r="P73" s="215">
        <f>'[9]Saifi&amp;Saidi - pe trim. si an'!II62</f>
        <v>2168</v>
      </c>
    </row>
    <row r="74" spans="1:16" x14ac:dyDescent="0.25">
      <c r="A74" s="13">
        <v>59</v>
      </c>
      <c r="B74" s="1" t="s">
        <v>19</v>
      </c>
      <c r="C74" s="1" t="s">
        <v>20</v>
      </c>
      <c r="D74" s="1" t="s">
        <v>8</v>
      </c>
      <c r="E74" s="60" t="s">
        <v>9</v>
      </c>
      <c r="F74" s="60" t="s">
        <v>12</v>
      </c>
      <c r="G74" s="120">
        <f>'[2]C. TN an'!G64</f>
        <v>20</v>
      </c>
      <c r="H74" s="215">
        <f>'[9]Saifi&amp;Saidi - pe trim. si an'!HI63</f>
        <v>20</v>
      </c>
      <c r="I74" s="120">
        <f>'[2]C. TN an'!H64</f>
        <v>20</v>
      </c>
      <c r="J74" s="215">
        <f>'[9]Saifi&amp;Saidi - pe trim. si an'!HQ63</f>
        <v>20</v>
      </c>
      <c r="K74" s="120">
        <f>'[2]C. TN an'!I64</f>
        <v>20</v>
      </c>
      <c r="L74" s="215">
        <f>'[9]Saifi&amp;Saidi - pe trim. si an'!HY63</f>
        <v>20</v>
      </c>
      <c r="M74" s="120">
        <f>'[2]C. TN an'!J64</f>
        <v>22</v>
      </c>
      <c r="N74" s="215">
        <f>'[9]Saifi&amp;Saidi - pe trim. si an'!IG63</f>
        <v>22</v>
      </c>
      <c r="O74" s="136">
        <f>'[2]C. TN an'!K64</f>
        <v>22</v>
      </c>
      <c r="P74" s="215">
        <f>'[9]Saifi&amp;Saidi - pe trim. si an'!II63</f>
        <v>22</v>
      </c>
    </row>
    <row r="75" spans="1:16" x14ac:dyDescent="0.25">
      <c r="A75" s="13">
        <v>60</v>
      </c>
      <c r="B75" s="1" t="s">
        <v>19</v>
      </c>
      <c r="C75" s="1" t="s">
        <v>20</v>
      </c>
      <c r="D75" s="1" t="s">
        <v>13</v>
      </c>
      <c r="E75" s="60" t="s">
        <v>9</v>
      </c>
      <c r="F75" s="60" t="s">
        <v>10</v>
      </c>
      <c r="G75" s="120">
        <f>'[2]C. TN an'!G65</f>
        <v>657238</v>
      </c>
      <c r="H75" s="215">
        <f>'[9]Saifi&amp;Saidi - pe trim. si an'!HI64</f>
        <v>657238</v>
      </c>
      <c r="I75" s="120">
        <f>'[2]C. TN an'!H65</f>
        <v>657693</v>
      </c>
      <c r="J75" s="215">
        <f>'[9]Saifi&amp;Saidi - pe trim. si an'!HQ64</f>
        <v>657693</v>
      </c>
      <c r="K75" s="120">
        <f>'[2]C. TN an'!I65</f>
        <v>658410</v>
      </c>
      <c r="L75" s="215">
        <f>'[9]Saifi&amp;Saidi - pe trim. si an'!HY64</f>
        <v>658410</v>
      </c>
      <c r="M75" s="120">
        <f>'[2]C. TN an'!J65</f>
        <v>662743</v>
      </c>
      <c r="N75" s="215">
        <f>'[9]Saifi&amp;Saidi - pe trim. si an'!IG64</f>
        <v>662743</v>
      </c>
      <c r="O75" s="136">
        <f>'[2]C. TN an'!K65</f>
        <v>662743</v>
      </c>
      <c r="P75" s="215">
        <f>'[9]Saifi&amp;Saidi - pe trim. si an'!II64</f>
        <v>662743</v>
      </c>
    </row>
    <row r="76" spans="1:16" x14ac:dyDescent="0.25">
      <c r="A76" s="13">
        <v>61</v>
      </c>
      <c r="B76" s="1" t="s">
        <v>19</v>
      </c>
      <c r="C76" s="1" t="s">
        <v>20</v>
      </c>
      <c r="D76" s="1" t="s">
        <v>13</v>
      </c>
      <c r="E76" s="60" t="s">
        <v>9</v>
      </c>
      <c r="F76" s="60" t="s">
        <v>11</v>
      </c>
      <c r="G76" s="120">
        <f>'[2]C. TN an'!G66</f>
        <v>1928</v>
      </c>
      <c r="H76" s="215">
        <f>'[9]Saifi&amp;Saidi - pe trim. si an'!HI65</f>
        <v>1928</v>
      </c>
      <c r="I76" s="120">
        <f>'[2]C. TN an'!H66</f>
        <v>1933</v>
      </c>
      <c r="J76" s="215">
        <f>'[9]Saifi&amp;Saidi - pe trim. si an'!HQ65</f>
        <v>1933</v>
      </c>
      <c r="K76" s="120">
        <f>'[2]C. TN an'!I66</f>
        <v>1939</v>
      </c>
      <c r="L76" s="215">
        <f>'[9]Saifi&amp;Saidi - pe trim. si an'!HY65</f>
        <v>1939</v>
      </c>
      <c r="M76" s="120">
        <f>'[2]C. TN an'!J66</f>
        <v>1947</v>
      </c>
      <c r="N76" s="215">
        <f>'[9]Saifi&amp;Saidi - pe trim. si an'!IG65</f>
        <v>1947</v>
      </c>
      <c r="O76" s="136">
        <f>'[2]C. TN an'!K66</f>
        <v>1947</v>
      </c>
      <c r="P76" s="215">
        <f>'[9]Saifi&amp;Saidi - pe trim. si an'!II65</f>
        <v>1947</v>
      </c>
    </row>
    <row r="77" spans="1:16" x14ac:dyDescent="0.25">
      <c r="A77" s="13">
        <v>62</v>
      </c>
      <c r="B77" s="1" t="s">
        <v>19</v>
      </c>
      <c r="C77" s="1" t="s">
        <v>20</v>
      </c>
      <c r="D77" s="1" t="s">
        <v>13</v>
      </c>
      <c r="E77" s="60" t="s">
        <v>9</v>
      </c>
      <c r="F77" s="60" t="s">
        <v>12</v>
      </c>
      <c r="G77" s="120">
        <f>'[2]C. TN an'!G67</f>
        <v>13</v>
      </c>
      <c r="H77" s="215">
        <f>'[9]Saifi&amp;Saidi - pe trim. si an'!HI66</f>
        <v>13</v>
      </c>
      <c r="I77" s="120">
        <f>'[2]C. TN an'!H67</f>
        <v>13</v>
      </c>
      <c r="J77" s="215">
        <f>'[9]Saifi&amp;Saidi - pe trim. si an'!HQ66</f>
        <v>13</v>
      </c>
      <c r="K77" s="120">
        <f>'[2]C. TN an'!I67</f>
        <v>13</v>
      </c>
      <c r="L77" s="215">
        <f>'[9]Saifi&amp;Saidi - pe trim. si an'!HY66</f>
        <v>13</v>
      </c>
      <c r="M77" s="120">
        <f>'[2]C. TN an'!J67</f>
        <v>11</v>
      </c>
      <c r="N77" s="215">
        <f>'[9]Saifi&amp;Saidi - pe trim. si an'!IG66</f>
        <v>11</v>
      </c>
      <c r="O77" s="136">
        <f>'[2]C. TN an'!K67</f>
        <v>11</v>
      </c>
      <c r="P77" s="215">
        <f>'[9]Saifi&amp;Saidi - pe trim. si an'!II66</f>
        <v>11</v>
      </c>
    </row>
    <row r="78" spans="1:16" ht="31.2" x14ac:dyDescent="0.25">
      <c r="A78" s="129"/>
      <c r="B78" s="130" t="s">
        <v>217</v>
      </c>
      <c r="C78" s="130" t="s">
        <v>218</v>
      </c>
      <c r="D78" s="131" t="s">
        <v>219</v>
      </c>
      <c r="E78" s="132" t="s">
        <v>9</v>
      </c>
      <c r="F78" s="133" t="s">
        <v>22</v>
      </c>
      <c r="G78" s="134">
        <v>0</v>
      </c>
      <c r="H78" s="215">
        <f>'[9]Saifi&amp;Saidi - pe trim. si an'!HI67</f>
        <v>0</v>
      </c>
      <c r="I78" s="134">
        <v>0</v>
      </c>
      <c r="J78" s="215">
        <f>'[9]Saifi&amp;Saidi - pe trim. si an'!HQ67</f>
        <v>0</v>
      </c>
      <c r="K78" s="134">
        <v>0</v>
      </c>
      <c r="L78" s="215">
        <f>'[9]Saifi&amp;Saidi - pe trim. si an'!HY67</f>
        <v>0</v>
      </c>
      <c r="M78" s="135">
        <f>SUM(G78:I78)</f>
        <v>0</v>
      </c>
      <c r="N78" s="215">
        <f>'[9]Saifi&amp;Saidi - pe trim. si an'!IG67</f>
        <v>0</v>
      </c>
      <c r="O78" s="134">
        <v>0</v>
      </c>
      <c r="P78" s="215">
        <f>'[9]Saifi&amp;Saidi - pe trim. si an'!II67</f>
        <v>0</v>
      </c>
    </row>
    <row r="79" spans="1:16" x14ac:dyDescent="0.25">
      <c r="A79" s="151"/>
      <c r="B79" s="152"/>
      <c r="C79" s="159"/>
      <c r="D79" s="160"/>
      <c r="E79" s="161" t="s">
        <v>9</v>
      </c>
      <c r="F79" s="162" t="s">
        <v>22</v>
      </c>
      <c r="G79" s="163">
        <f>SUM(G72:G77)</f>
        <v>1260085</v>
      </c>
      <c r="H79" s="215">
        <f>'[9]Saifi&amp;Saidi - pe trim. si an'!HI68</f>
        <v>1260085</v>
      </c>
      <c r="I79" s="163">
        <f>SUM(I72:I77)</f>
        <v>1261105</v>
      </c>
      <c r="J79" s="215">
        <f>'[9]Saifi&amp;Saidi - pe trim. si an'!HQ68</f>
        <v>1261105</v>
      </c>
      <c r="K79" s="163">
        <f>SUM(K72:K77)</f>
        <v>1262501</v>
      </c>
      <c r="L79" s="215">
        <f>'[9]Saifi&amp;Saidi - pe trim. si an'!HY68</f>
        <v>1262501</v>
      </c>
      <c r="M79" s="163">
        <f>SUM(M72:M77)</f>
        <v>1275460</v>
      </c>
      <c r="N79" s="215">
        <f>'[9]Saifi&amp;Saidi - pe trim. si an'!IG68</f>
        <v>1275460</v>
      </c>
      <c r="O79" s="163">
        <f>SUM(O72:O77)</f>
        <v>1275460</v>
      </c>
      <c r="P79" s="215">
        <f>'[9]Saifi&amp;Saidi - pe trim. si an'!II68</f>
        <v>1275460</v>
      </c>
    </row>
    <row r="80" spans="1:16" x14ac:dyDescent="0.25">
      <c r="A80" s="151"/>
      <c r="B80" s="152"/>
      <c r="C80" s="164"/>
      <c r="D80" s="164"/>
      <c r="E80" s="165"/>
      <c r="F80" s="165"/>
      <c r="G80" s="166" t="str">
        <f>G14</f>
        <v>TN</v>
      </c>
      <c r="H80" s="215" t="str">
        <f>'[9]Saifi&amp;Saidi - pe trim. si an'!HI69</f>
        <v>TN</v>
      </c>
      <c r="I80" s="166" t="str">
        <f>I14</f>
        <v>TN</v>
      </c>
      <c r="J80" s="215" t="str">
        <f>'[9]Saifi&amp;Saidi - pe trim. si an'!HQ69</f>
        <v>TN</v>
      </c>
      <c r="K80" s="166" t="str">
        <f>K14</f>
        <v>TN</v>
      </c>
      <c r="L80" s="215" t="str">
        <f>'[9]Saifi&amp;Saidi - pe trim. si an'!HY69</f>
        <v>TN</v>
      </c>
      <c r="M80" s="166" t="str">
        <f>M14</f>
        <v>TN</v>
      </c>
      <c r="N80" s="215" t="str">
        <f>'[9]Saifi&amp;Saidi - pe trim. si an'!IG69</f>
        <v>TN</v>
      </c>
      <c r="O80" s="166" t="str">
        <f>O14</f>
        <v>TN</v>
      </c>
      <c r="P80" s="215" t="str">
        <f>'[9]Saifi&amp;Saidi - pe trim. si an'!II69</f>
        <v>TN</v>
      </c>
    </row>
    <row r="81" spans="1:16" x14ac:dyDescent="0.25">
      <c r="A81" s="151"/>
      <c r="B81" s="152"/>
      <c r="C81" s="167"/>
      <c r="D81" s="167"/>
      <c r="E81" s="168"/>
      <c r="F81" s="169" t="s">
        <v>222</v>
      </c>
      <c r="G81" s="170">
        <f>SUM(G72:G74)</f>
        <v>600906</v>
      </c>
      <c r="H81" s="215">
        <f>'[9]Saifi&amp;Saidi - pe trim. si an'!HI70</f>
        <v>600906</v>
      </c>
      <c r="I81" s="170">
        <f>SUM(I72:I74)</f>
        <v>601466</v>
      </c>
      <c r="J81" s="215">
        <f>'[9]Saifi&amp;Saidi - pe trim. si an'!HQ70</f>
        <v>601466</v>
      </c>
      <c r="K81" s="170">
        <f>SUM(K72:K74)</f>
        <v>602139</v>
      </c>
      <c r="L81" s="215">
        <f>'[9]Saifi&amp;Saidi - pe trim. si an'!HY70</f>
        <v>602139</v>
      </c>
      <c r="M81" s="170">
        <f>SUM(M72:M74)</f>
        <v>610759</v>
      </c>
      <c r="N81" s="215">
        <f>'[9]Saifi&amp;Saidi - pe trim. si an'!IG70</f>
        <v>610759</v>
      </c>
      <c r="O81" s="170">
        <f>SUM(O72:O74)</f>
        <v>610759</v>
      </c>
      <c r="P81" s="215">
        <f>'[9]Saifi&amp;Saidi - pe trim. si an'!II70</f>
        <v>610759</v>
      </c>
    </row>
    <row r="82" spans="1:16" x14ac:dyDescent="0.25">
      <c r="A82" s="151"/>
      <c r="B82" s="152"/>
      <c r="C82" s="167"/>
      <c r="D82" s="167"/>
      <c r="E82" s="168"/>
      <c r="F82" s="169" t="s">
        <v>223</v>
      </c>
      <c r="G82" s="170">
        <f>SUM(G75:G77)</f>
        <v>659179</v>
      </c>
      <c r="H82" s="215">
        <f>'[9]Saifi&amp;Saidi - pe trim. si an'!HI71</f>
        <v>659179</v>
      </c>
      <c r="I82" s="170">
        <f>SUM(I75:I77)</f>
        <v>659639</v>
      </c>
      <c r="J82" s="215">
        <f>'[9]Saifi&amp;Saidi - pe trim. si an'!HQ71</f>
        <v>659639</v>
      </c>
      <c r="K82" s="170">
        <f>SUM(K75:K77)</f>
        <v>660362</v>
      </c>
      <c r="L82" s="215">
        <f>'[9]Saifi&amp;Saidi - pe trim. si an'!HY71</f>
        <v>660362</v>
      </c>
      <c r="M82" s="170">
        <f>SUM(M75:M77)</f>
        <v>664701</v>
      </c>
      <c r="N82" s="215">
        <f>'[9]Saifi&amp;Saidi - pe trim. si an'!IG71</f>
        <v>664701</v>
      </c>
      <c r="O82" s="170">
        <f>SUM(O75:O77)</f>
        <v>664701</v>
      </c>
      <c r="P82" s="215">
        <f>'[9]Saifi&amp;Saidi - pe trim. si an'!II71</f>
        <v>664701</v>
      </c>
    </row>
    <row r="83" spans="1:16" x14ac:dyDescent="0.25">
      <c r="A83" s="151"/>
      <c r="B83" s="152"/>
      <c r="C83" s="10"/>
      <c r="D83" s="10"/>
      <c r="E83" s="35"/>
      <c r="F83" s="35"/>
      <c r="G83" s="171"/>
      <c r="H83" s="215">
        <f>'[9]Saifi&amp;Saidi - pe trim. si an'!HI72</f>
        <v>0</v>
      </c>
      <c r="I83" s="171"/>
      <c r="J83" s="215">
        <f>'[9]Saifi&amp;Saidi - pe trim. si an'!HQ72</f>
        <v>0</v>
      </c>
      <c r="K83" s="171"/>
      <c r="L83" s="215">
        <f>'[9]Saifi&amp;Saidi - pe trim. si an'!HY72</f>
        <v>0</v>
      </c>
      <c r="M83" s="171"/>
      <c r="N83" s="215">
        <f>'[9]Saifi&amp;Saidi - pe trim. si an'!IG72</f>
        <v>0</v>
      </c>
      <c r="O83" s="171"/>
      <c r="P83" s="215">
        <f>'[9]Saifi&amp;Saidi - pe trim. si an'!II72</f>
        <v>0</v>
      </c>
    </row>
    <row r="84" spans="1:16" x14ac:dyDescent="0.25">
      <c r="A84" s="151"/>
      <c r="B84" s="152"/>
      <c r="C84" s="167"/>
      <c r="D84" s="167"/>
      <c r="E84" s="35"/>
      <c r="F84" s="172" t="s">
        <v>224</v>
      </c>
      <c r="G84" s="173">
        <f>G72+G75</f>
        <v>1255987</v>
      </c>
      <c r="H84" s="215">
        <f>'[9]Saifi&amp;Saidi - pe trim. si an'!HI73</f>
        <v>1255987</v>
      </c>
      <c r="I84" s="173">
        <f>I72+I75</f>
        <v>1256994</v>
      </c>
      <c r="J84" s="215">
        <f>'[9]Saifi&amp;Saidi - pe trim. si an'!HQ73</f>
        <v>1256994</v>
      </c>
      <c r="K84" s="173">
        <f>K72+K75</f>
        <v>1258376</v>
      </c>
      <c r="L84" s="215">
        <f>'[9]Saifi&amp;Saidi - pe trim. si an'!HY73</f>
        <v>1258376</v>
      </c>
      <c r="M84" s="173">
        <f>M72+M75</f>
        <v>1271312</v>
      </c>
      <c r="N84" s="215">
        <f>'[9]Saifi&amp;Saidi - pe trim. si an'!IG73</f>
        <v>1271312</v>
      </c>
      <c r="O84" s="173">
        <f>O72+O75</f>
        <v>1271312</v>
      </c>
      <c r="P84" s="215">
        <f>'[9]Saifi&amp;Saidi - pe trim. si an'!II73</f>
        <v>1271312</v>
      </c>
    </row>
    <row r="85" spans="1:16" x14ac:dyDescent="0.25">
      <c r="A85" s="151"/>
      <c r="B85" s="152"/>
      <c r="C85" s="167"/>
      <c r="D85" s="167"/>
      <c r="E85" s="168"/>
      <c r="F85" s="172" t="s">
        <v>225</v>
      </c>
      <c r="G85" s="173">
        <f>G73+G76</f>
        <v>4065</v>
      </c>
      <c r="H85" s="215">
        <f>'[9]Saifi&amp;Saidi - pe trim. si an'!HI74</f>
        <v>4065</v>
      </c>
      <c r="I85" s="173">
        <f>I73+I76</f>
        <v>4078</v>
      </c>
      <c r="J85" s="215">
        <f>'[9]Saifi&amp;Saidi - pe trim. si an'!HQ74</f>
        <v>4078</v>
      </c>
      <c r="K85" s="173">
        <f>K73+K76</f>
        <v>4092</v>
      </c>
      <c r="L85" s="215">
        <f>'[9]Saifi&amp;Saidi - pe trim. si an'!HY74</f>
        <v>4092</v>
      </c>
      <c r="M85" s="173">
        <f>M73+M76</f>
        <v>4115</v>
      </c>
      <c r="N85" s="215">
        <f>'[9]Saifi&amp;Saidi - pe trim. si an'!IG74</f>
        <v>4115</v>
      </c>
      <c r="O85" s="173">
        <f>O73+O76</f>
        <v>4115</v>
      </c>
      <c r="P85" s="215">
        <f>'[9]Saifi&amp;Saidi - pe trim. si an'!II74</f>
        <v>4115</v>
      </c>
    </row>
    <row r="86" spans="1:16" x14ac:dyDescent="0.25">
      <c r="A86" s="151"/>
      <c r="B86" s="152"/>
      <c r="C86" s="167"/>
      <c r="D86" s="167"/>
      <c r="E86" s="168"/>
      <c r="F86" s="172" t="s">
        <v>226</v>
      </c>
      <c r="G86" s="173">
        <f>G74+G77</f>
        <v>33</v>
      </c>
      <c r="H86" s="215">
        <f>'[9]Saifi&amp;Saidi - pe trim. si an'!HI75</f>
        <v>33</v>
      </c>
      <c r="I86" s="173">
        <f>I74+I77</f>
        <v>33</v>
      </c>
      <c r="J86" s="215">
        <f>'[9]Saifi&amp;Saidi - pe trim. si an'!HQ75</f>
        <v>33</v>
      </c>
      <c r="K86" s="173">
        <f>K74+K77</f>
        <v>33</v>
      </c>
      <c r="L86" s="215">
        <f>'[9]Saifi&amp;Saidi - pe trim. si an'!HY75</f>
        <v>33</v>
      </c>
      <c r="M86" s="173">
        <f>M74+M77</f>
        <v>33</v>
      </c>
      <c r="N86" s="215">
        <f>'[9]Saifi&amp;Saidi - pe trim. si an'!IG75</f>
        <v>33</v>
      </c>
      <c r="O86" s="173">
        <f>O74+O77</f>
        <v>33</v>
      </c>
      <c r="P86" s="215">
        <f>'[9]Saifi&amp;Saidi - pe trim. si an'!II75</f>
        <v>33</v>
      </c>
    </row>
    <row r="87" spans="1:16" x14ac:dyDescent="0.25">
      <c r="A87" s="151"/>
      <c r="B87" s="152"/>
      <c r="C87" s="10"/>
      <c r="D87" s="10"/>
      <c r="E87" s="35"/>
      <c r="F87" s="35"/>
      <c r="G87" s="171"/>
      <c r="H87" s="215">
        <f>'[9]Saifi&amp;Saidi - pe trim. si an'!HI76</f>
        <v>0</v>
      </c>
      <c r="I87" s="171"/>
      <c r="J87" s="215">
        <f>'[9]Saifi&amp;Saidi - pe trim. si an'!HQ76</f>
        <v>0</v>
      </c>
      <c r="K87" s="171"/>
      <c r="L87" s="215">
        <f>'[9]Saifi&amp;Saidi - pe trim. si an'!HY76</f>
        <v>0</v>
      </c>
      <c r="M87" s="171"/>
      <c r="N87" s="215">
        <f>'[9]Saifi&amp;Saidi - pe trim. si an'!IG76</f>
        <v>0</v>
      </c>
      <c r="O87" s="171"/>
      <c r="P87" s="215">
        <f>'[9]Saifi&amp;Saidi - pe trim. si an'!II76</f>
        <v>0</v>
      </c>
    </row>
    <row r="88" spans="1:16" x14ac:dyDescent="0.25">
      <c r="A88" s="151"/>
      <c r="B88" s="152"/>
      <c r="C88" s="167"/>
      <c r="D88" s="167"/>
      <c r="E88" s="168"/>
      <c r="F88" s="174" t="s">
        <v>227</v>
      </c>
      <c r="G88" s="175">
        <f>G81+G82</f>
        <v>1260085</v>
      </c>
      <c r="H88" s="215">
        <f>'[9]Saifi&amp;Saidi - pe trim. si an'!HI77</f>
        <v>1260085</v>
      </c>
      <c r="I88" s="175">
        <f>I81+I82</f>
        <v>1261105</v>
      </c>
      <c r="J88" s="215">
        <f>'[9]Saifi&amp;Saidi - pe trim. si an'!HQ77</f>
        <v>1261105</v>
      </c>
      <c r="K88" s="175">
        <f>K81+K82</f>
        <v>1262501</v>
      </c>
      <c r="L88" s="215">
        <f>'[9]Saifi&amp;Saidi - pe trim. si an'!HY77</f>
        <v>1262501</v>
      </c>
      <c r="M88" s="175">
        <f>M81+M82</f>
        <v>1275460</v>
      </c>
      <c r="N88" s="215">
        <f>'[9]Saifi&amp;Saidi - pe trim. si an'!IG77</f>
        <v>1275460</v>
      </c>
      <c r="O88" s="175">
        <f>O81+O82</f>
        <v>1275460</v>
      </c>
      <c r="P88" s="215">
        <f>'[9]Saifi&amp;Saidi - pe trim. si an'!II77</f>
        <v>1275460</v>
      </c>
    </row>
    <row r="89" spans="1:16" x14ac:dyDescent="0.25">
      <c r="A89" s="151"/>
      <c r="B89" s="152"/>
      <c r="C89" s="167"/>
      <c r="D89" s="167"/>
      <c r="E89" s="168"/>
      <c r="F89" s="168"/>
      <c r="G89" s="167"/>
      <c r="H89" s="215">
        <f>'[9]Saifi&amp;Saidi - pe trim. si an'!HI78</f>
        <v>0</v>
      </c>
      <c r="I89" s="167"/>
      <c r="J89" s="215">
        <f>'[9]Saifi&amp;Saidi - pe trim. si an'!HQ78</f>
        <v>0</v>
      </c>
      <c r="K89" s="167"/>
      <c r="L89" s="215">
        <f>'[9]Saifi&amp;Saidi - pe trim. si an'!HY78</f>
        <v>0</v>
      </c>
      <c r="M89" s="167"/>
      <c r="N89" s="215">
        <f>'[9]Saifi&amp;Saidi - pe trim. si an'!IG78</f>
        <v>0</v>
      </c>
      <c r="O89" s="167"/>
      <c r="P89" s="215">
        <f>'[9]Saifi&amp;Saidi - pe trim. si an'!II78</f>
        <v>0</v>
      </c>
    </row>
    <row r="90" spans="1:16" ht="15.6" customHeight="1" x14ac:dyDescent="0.25">
      <c r="A90" s="151"/>
      <c r="B90" s="152"/>
      <c r="C90" s="288" t="s">
        <v>228</v>
      </c>
      <c r="D90" s="289"/>
      <c r="E90" s="289"/>
      <c r="F90" s="290"/>
      <c r="G90" s="176" t="str">
        <f>G15</f>
        <v>Trim. 1</v>
      </c>
      <c r="H90" s="215" t="str">
        <f>'[9]Saifi&amp;Saidi - pe trim. si an'!HI79</f>
        <v>Trim. 1</v>
      </c>
      <c r="I90" s="176" t="str">
        <f>I15</f>
        <v>Trim. 2</v>
      </c>
      <c r="J90" s="215" t="str">
        <f>'[9]Saifi&amp;Saidi - pe trim. si an'!HQ79</f>
        <v>Trim. 2</v>
      </c>
      <c r="K90" s="176" t="str">
        <f>K15</f>
        <v>Trim. 3</v>
      </c>
      <c r="L90" s="215" t="str">
        <f>'[9]Saifi&amp;Saidi - pe trim. si an'!HY79</f>
        <v>Trim. 3</v>
      </c>
      <c r="M90" s="176" t="str">
        <f>M15</f>
        <v>Trim. 4</v>
      </c>
      <c r="N90" s="215" t="str">
        <f>'[9]Saifi&amp;Saidi - pe trim. si an'!IG79</f>
        <v>Trim. 4</v>
      </c>
      <c r="O90" s="176" t="str">
        <f>O15</f>
        <v>An 2018</v>
      </c>
      <c r="P90" s="215" t="str">
        <f>'[9]Saifi&amp;Saidi - pe trim. si an'!II79</f>
        <v>An 2018</v>
      </c>
    </row>
    <row r="91" spans="1:16" ht="15.6" customHeight="1" x14ac:dyDescent="0.25">
      <c r="A91" s="151"/>
      <c r="B91" s="152"/>
      <c r="C91" s="282" t="s">
        <v>229</v>
      </c>
      <c r="D91" s="283"/>
      <c r="E91" s="283"/>
      <c r="F91" s="284"/>
      <c r="G91" s="177">
        <f>IFERROR((H16+H17+H18+H22+H23+H24+H28+H29+H30++H34+H35+H36)/G81,0)</f>
        <v>1.0663456127662228</v>
      </c>
      <c r="H91" s="216">
        <f>'[9]Saifi&amp;Saidi - pe trim. si an'!HI80</f>
        <v>1.0663456127662228</v>
      </c>
      <c r="I91" s="177">
        <f>IFERROR((J16+J17+J18+J22+J23+J24+J28+J29+J30++J34+J35+J36)/I81,0)</f>
        <v>1.6829153788384934</v>
      </c>
      <c r="J91" s="216">
        <f>'[9]Saifi&amp;Saidi - pe trim. si an'!HQ80</f>
        <v>1.6829153788384934</v>
      </c>
      <c r="K91" s="177">
        <f>IFERROR((L16+L17+L18+L22+L23+L24+L28+L29+L30++L34+L35+L36)/K81,0)</f>
        <v>1.8607631690091995</v>
      </c>
      <c r="L91" s="216">
        <f>'[9]Saifi&amp;Saidi - pe trim. si an'!HY80</f>
        <v>1.8607631690091995</v>
      </c>
      <c r="M91" s="177">
        <f>IFERROR((N16+N17+N18+N22+N23+N24+N28+N29+N30++N34+N35+N36)/M81,0)</f>
        <v>1.8983193552605748</v>
      </c>
      <c r="N91" s="216">
        <f>'[9]Saifi&amp;Saidi - pe trim. si an'!IG80</f>
        <v>1.8983193552605748</v>
      </c>
      <c r="O91" s="177">
        <f>IFERROR((P16+P17+P18+P22+P23+P24+P28+P29+P30++P34+P35+P36)/O81,0)</f>
        <v>6.5083356134958326</v>
      </c>
      <c r="P91" s="216">
        <f>'[9]Saifi&amp;Saidi - pe trim. si an'!II80</f>
        <v>6.5083356134958326</v>
      </c>
    </row>
    <row r="92" spans="1:16" ht="15.6" customHeight="1" x14ac:dyDescent="0.25">
      <c r="A92" s="151"/>
      <c r="B92" s="152"/>
      <c r="C92" s="282" t="s">
        <v>230</v>
      </c>
      <c r="D92" s="283"/>
      <c r="E92" s="283"/>
      <c r="F92" s="284"/>
      <c r="G92" s="177">
        <f>IFERROR((H19+H20+H21+H25+H26+H27+H31+H32+H33+H37+H38+H39)/G82,0)</f>
        <v>0.36944522268128388</v>
      </c>
      <c r="H92" s="216">
        <f>'[9]Saifi&amp;Saidi - pe trim. si an'!HI81</f>
        <v>0.36944522268128388</v>
      </c>
      <c r="I92" s="177">
        <f>IFERROR((J19+J20+J21+J25+J26+J27+J31+J32+J33+J37+J38+J39)/I82,0)</f>
        <v>0.50521179807280459</v>
      </c>
      <c r="J92" s="216">
        <f>'[9]Saifi&amp;Saidi - pe trim. si an'!HQ81</f>
        <v>0.50521179807280459</v>
      </c>
      <c r="K92" s="177">
        <f>IFERROR((L19+L20+L21+L25+L26+L27+L31+L32+L33+L37+L38+L39)/K82,0)</f>
        <v>0.55402074014880565</v>
      </c>
      <c r="L92" s="216">
        <f>'[9]Saifi&amp;Saidi - pe trim. si an'!HY81</f>
        <v>0.55402074014880565</v>
      </c>
      <c r="M92" s="177">
        <f>IFERROR((N19+N20+N21+N25+N26+N27+N31+N32+N33+N37+N38+N39)/M82,0)</f>
        <v>0.54874259979759754</v>
      </c>
      <c r="N92" s="216">
        <f>'[9]Saifi&amp;Saidi - pe trim. si an'!IG81</f>
        <v>0.54874259979759754</v>
      </c>
      <c r="O92" s="177">
        <f>IFERROR((P19+P20+P21+P25+P26+P27+P31+P32+P33+P37+P38+P39)/O82,0)</f>
        <v>1.9774233374079317</v>
      </c>
      <c r="P92" s="216">
        <f>'[9]Saifi&amp;Saidi - pe trim. si an'!II81</f>
        <v>1.9774233374079317</v>
      </c>
    </row>
    <row r="93" spans="1:16" ht="15.6" customHeight="1" x14ac:dyDescent="0.25">
      <c r="A93" s="151"/>
      <c r="B93" s="152"/>
      <c r="C93" s="282" t="s">
        <v>231</v>
      </c>
      <c r="D93" s="283"/>
      <c r="E93" s="283"/>
      <c r="F93" s="284"/>
      <c r="G93" s="177">
        <f>IFERROR((H40+H41+H42+H46+H47+H48+H52+H53+H54++H58+H59+H60)/G81,0)</f>
        <v>174.99241079667536</v>
      </c>
      <c r="H93" s="216">
        <f>'[9]Saifi&amp;Saidi - pe trim. si an'!HI82</f>
        <v>174.99241079667536</v>
      </c>
      <c r="I93" s="177">
        <f>IFERROR((J40+J41+J42+J46+J47+J48+J52+J53+J54++J58+J59+J60)/I81,0)</f>
        <v>236.90039698238607</v>
      </c>
      <c r="J93" s="216">
        <f>'[9]Saifi&amp;Saidi - pe trim. si an'!HQ82</f>
        <v>236.90039698238607</v>
      </c>
      <c r="K93" s="177">
        <f>IFERROR((L40+L41+L42+L46+L47+L48+L52+L53+L54++L58+L59+L60)/K81,0)</f>
        <v>460.04356907083792</v>
      </c>
      <c r="L93" s="216">
        <f>'[9]Saifi&amp;Saidi - pe trim. si an'!HY82</f>
        <v>460.04356907083792</v>
      </c>
      <c r="M93" s="177">
        <f>IFERROR((N40+N41+N42+N46+N47+N48+N52+N53+N54++N58+N59+N60)/M81,0)</f>
        <v>667.37599259772378</v>
      </c>
      <c r="N93" s="216">
        <f>'[9]Saifi&amp;Saidi - pe trim. si an'!IG82</f>
        <v>667.37599259772378</v>
      </c>
      <c r="O93" s="177">
        <f>IFERROR((P40+P41+P42+P46+P47+P48+P52+P53+P54++P58+P59+P60)/O81,0)</f>
        <v>1539.3126601020756</v>
      </c>
      <c r="P93" s="216">
        <f>'[9]Saifi&amp;Saidi - pe trim. si an'!II82</f>
        <v>1539.3126601020756</v>
      </c>
    </row>
    <row r="94" spans="1:16" ht="15.6" customHeight="1" x14ac:dyDescent="0.25">
      <c r="A94" s="151"/>
      <c r="B94" s="152"/>
      <c r="C94" s="282" t="s">
        <v>232</v>
      </c>
      <c r="D94" s="283"/>
      <c r="E94" s="283"/>
      <c r="F94" s="284"/>
      <c r="G94" s="177">
        <f>IFERROR((H43+H44+H45+H49+H50+H51+H55+H56+H57+H61+H62+H63)/G82,0)</f>
        <v>53.761308993418169</v>
      </c>
      <c r="H94" s="216">
        <f>'[9]Saifi&amp;Saidi - pe trim. si an'!HI83</f>
        <v>53.761308993418169</v>
      </c>
      <c r="I94" s="177">
        <f>IFERROR((J43+J44+J45+J49+J50+J51+J55+J56+J57+J61+J62+J63)/I82,0)</f>
        <v>48.255137209453039</v>
      </c>
      <c r="J94" s="216">
        <f>'[9]Saifi&amp;Saidi - pe trim. si an'!HQ83</f>
        <v>48.255137209453039</v>
      </c>
      <c r="K94" s="177">
        <f>IFERROR((L43+L44+L45+L49+L50+L51+L55+L56+L57+L61+L62+L63)/K82,0)</f>
        <v>41.618812875233964</v>
      </c>
      <c r="L94" s="216">
        <f>'[9]Saifi&amp;Saidi - pe trim. si an'!HY83</f>
        <v>41.618812875233964</v>
      </c>
      <c r="M94" s="177">
        <f>IFERROR((N43+N44+N45+N49+N50+N51+N55+N56+N57+N61+N62+N63)/M82,0)</f>
        <v>40.883762751466236</v>
      </c>
      <c r="N94" s="216">
        <f>'[9]Saifi&amp;Saidi - pe trim. si an'!IG83</f>
        <v>40.883762751466236</v>
      </c>
      <c r="O94" s="177">
        <f>IFERROR((P43+P44+P45+P49+P50+P51+P55+P56+P57+P61+P62+P63)/O82,0)</f>
        <v>184.51953860350281</v>
      </c>
      <c r="P94" s="216">
        <f>'[9]Saifi&amp;Saidi - pe trim. si an'!II83</f>
        <v>184.51953860350281</v>
      </c>
    </row>
    <row r="95" spans="1:16" x14ac:dyDescent="0.25">
      <c r="A95" s="151"/>
      <c r="B95" s="152"/>
      <c r="C95" s="167"/>
      <c r="D95" s="167"/>
      <c r="E95" s="168"/>
      <c r="F95" s="168"/>
      <c r="G95" s="167"/>
      <c r="H95" s="216">
        <f>'[9]Saifi&amp;Saidi - pe trim. si an'!HI84</f>
        <v>0</v>
      </c>
      <c r="I95" s="167"/>
      <c r="J95" s="216">
        <f>'[9]Saifi&amp;Saidi - pe trim. si an'!HQ84</f>
        <v>0</v>
      </c>
      <c r="K95" s="167"/>
      <c r="L95" s="216">
        <f>'[9]Saifi&amp;Saidi - pe trim. si an'!HY84</f>
        <v>0</v>
      </c>
      <c r="M95" s="167"/>
      <c r="N95" s="216">
        <f>'[9]Saifi&amp;Saidi - pe trim. si an'!IG84</f>
        <v>0</v>
      </c>
      <c r="O95" s="167"/>
      <c r="P95" s="216">
        <f>'[9]Saifi&amp;Saidi - pe trim. si an'!II84</f>
        <v>0</v>
      </c>
    </row>
    <row r="96" spans="1:16" ht="15.6" customHeight="1" x14ac:dyDescent="0.25">
      <c r="A96" s="151"/>
      <c r="B96" s="152"/>
      <c r="C96" s="285" t="s">
        <v>233</v>
      </c>
      <c r="D96" s="286"/>
      <c r="E96" s="286"/>
      <c r="F96" s="287"/>
      <c r="G96" s="178">
        <f>IFERROR((H16+H17+H18+H19+H20+H21)/G88,0)</f>
        <v>0.15369306990201725</v>
      </c>
      <c r="H96" s="216">
        <f>'[9]Saifi&amp;Saidi - pe trim. si an'!HI85</f>
        <v>0.15369306990201725</v>
      </c>
      <c r="I96" s="178">
        <f>IFERROR((J16+J17+J18+J19+J20+J21)/I88,0)</f>
        <v>0.15815611959914533</v>
      </c>
      <c r="J96" s="216">
        <f>'[9]Saifi&amp;Saidi - pe trim. si an'!HQ85</f>
        <v>0.15815611959914533</v>
      </c>
      <c r="K96" s="178">
        <f>IFERROR((L16+L17+L18+L19+L20+L21)/K88,0)</f>
        <v>0.15139513527424242</v>
      </c>
      <c r="L96" s="216">
        <f>'[9]Saifi&amp;Saidi - pe trim. si an'!HY85</f>
        <v>0.15139513527424242</v>
      </c>
      <c r="M96" s="178">
        <f>IFERROR((N16+N17+N18+N19+N20+N21)/M88,0)</f>
        <v>0.16669658523590591</v>
      </c>
      <c r="N96" s="216">
        <f>'[9]Saifi&amp;Saidi - pe trim. si an'!IG85</f>
        <v>0.16669658523590591</v>
      </c>
      <c r="O96" s="178">
        <f>IFERROR((P16+P17+P18+P19+P20+P21)/O88,0)</f>
        <v>0.63085887330912127</v>
      </c>
      <c r="P96" s="216">
        <f>'[9]Saifi&amp;Saidi - pe trim. si an'!II85</f>
        <v>0.63085887330912127</v>
      </c>
    </row>
    <row r="97" spans="1:16" ht="15.6" customHeight="1" x14ac:dyDescent="0.25">
      <c r="A97" s="151"/>
      <c r="B97" s="152"/>
      <c r="C97" s="285" t="s">
        <v>234</v>
      </c>
      <c r="D97" s="286"/>
      <c r="E97" s="286"/>
      <c r="F97" s="287"/>
      <c r="G97" s="178">
        <f>IFERROR((H22+H23+H24+H25+H26+H27+H28+H29+H30+H31+H32+H33+H34+H35+H36+H37+H38+H39)/G88,0)</f>
        <v>0.54808816646435943</v>
      </c>
      <c r="H97" s="216">
        <f>'[9]Saifi&amp;Saidi - pe trim. si an'!HI86</f>
        <v>0.54808816646435943</v>
      </c>
      <c r="I97" s="178">
        <f>IFERROR((J22+J23+J24+J25+J26+J27+J28+J29+J30+J31+J32+J33+J34+J35+J36+J37+J38+J39)/I88,0)</f>
        <v>0.90874456394220926</v>
      </c>
      <c r="J97" s="216">
        <f>'[9]Saifi&amp;Saidi - pe trim. si an'!HQ86</f>
        <v>0.90874456394220926</v>
      </c>
      <c r="K97" s="178">
        <f>IFERROR((L22+L23+L24+L25+L26+L27+L28+L29+L30+L31+L32+L33+L34+L35+L36+L37+L38+L39)/K88,0)</f>
        <v>1.0258651740880282</v>
      </c>
      <c r="L97" s="216">
        <f>'[9]Saifi&amp;Saidi - pe trim. si an'!HY86</f>
        <v>1.0258651740880282</v>
      </c>
      <c r="M97" s="178">
        <f>IFERROR((N22+N23+N24+N25+N26+N27+N28+N29+N30+N31+N32+N33+N34+N35+N36+N37+N38+N39)/M88,0)</f>
        <v>1.0282961122439493</v>
      </c>
      <c r="N97" s="216">
        <f>'[9]Saifi&amp;Saidi - pe trim. si an'!IG86</f>
        <v>1.0282961122439493</v>
      </c>
      <c r="O97" s="178">
        <f>IFERROR((P22+P23+P24+P25+P26+P27+P28+P29+P30+P31+P32+P33+P34+P35+P36+P37+P38+P39)/O88,0)</f>
        <v>3.516209494778856</v>
      </c>
      <c r="P97" s="216">
        <f>'[9]Saifi&amp;Saidi - pe trim. si an'!II86</f>
        <v>3.516209494778856</v>
      </c>
    </row>
    <row r="98" spans="1:16" ht="15.6" customHeight="1" x14ac:dyDescent="0.25">
      <c r="A98" s="151"/>
      <c r="B98" s="152"/>
      <c r="C98" s="285" t="s">
        <v>235</v>
      </c>
      <c r="D98" s="286"/>
      <c r="E98" s="286"/>
      <c r="F98" s="287"/>
      <c r="G98" s="178">
        <f>IFERROR((H40+H41+H42+H43+H44+H45)/G88,0)</f>
        <v>48.066922343368738</v>
      </c>
      <c r="H98" s="216">
        <f>'[9]Saifi&amp;Saidi - pe trim. si an'!HI87</f>
        <v>48.066922343368738</v>
      </c>
      <c r="I98" s="178">
        <f>IFERROR((J40+J41+J42+J43+J44+J45)/I88,0)</f>
        <v>58.795207822749568</v>
      </c>
      <c r="J98" s="216">
        <f>'[9]Saifi&amp;Saidi - pe trim. si an'!HQ87</f>
        <v>58.795207822749568</v>
      </c>
      <c r="K98" s="178">
        <f>IFERROR((L40+L41+L42+L43+L44+L45)/K88,0)</f>
        <v>49.849713831000798</v>
      </c>
      <c r="L98" s="216">
        <f>'[9]Saifi&amp;Saidi - pe trim. si an'!HY87</f>
        <v>49.849713831000798</v>
      </c>
      <c r="M98" s="178">
        <f>IFERROR((N40+N41+N42+N43+N44+N45)/M88,0)</f>
        <v>51.274410559591892</v>
      </c>
      <c r="N98" s="216">
        <f>'[9]Saifi&amp;Saidi - pe trim. si an'!IG87</f>
        <v>51.274410559591892</v>
      </c>
      <c r="O98" s="178">
        <f>IFERROR((P40+P41+P42+P43+P44+P45)/O88,0)</f>
        <v>208.36245764669786</v>
      </c>
      <c r="P98" s="216">
        <f>'[9]Saifi&amp;Saidi - pe trim. si an'!II87</f>
        <v>208.36245764669786</v>
      </c>
    </row>
    <row r="99" spans="1:16" ht="15.6" customHeight="1" x14ac:dyDescent="0.25">
      <c r="A99" s="151"/>
      <c r="B99" s="152"/>
      <c r="C99" s="285" t="s">
        <v>236</v>
      </c>
      <c r="D99" s="286"/>
      <c r="E99" s="286"/>
      <c r="F99" s="287"/>
      <c r="G99" s="178">
        <f>IFERROR((H46+H47+H48+H49+H50+H51+H52+H53+H54+H55+H56+H57+H58+H59+H60+H61+H62+H63)/G88,0)</f>
        <v>63.506753641314369</v>
      </c>
      <c r="H99" s="216">
        <f>'[9]Saifi&amp;Saidi - pe trim. si an'!HI88</f>
        <v>63.506753641314369</v>
      </c>
      <c r="I99" s="178">
        <f>IFERROR((J46+J47+J48+J49+J50+J51+J52+J53+J54+J55+J56+J57+J58+J59+J60+J61+J62+J63)/I88,0)</f>
        <v>79.431589014241979</v>
      </c>
      <c r="J99" s="216">
        <f>'[9]Saifi&amp;Saidi - pe trim. si an'!HQ88</f>
        <v>79.431589014241979</v>
      </c>
      <c r="K99" s="178">
        <f>IFERROR((L46+L47+L48+L49+L50+L51+L52+L53+L54+L55+L56+L57+L58+L59+L60+L61+L62+L63)/K88,0)</f>
        <v>191.33318990108378</v>
      </c>
      <c r="L99" s="216">
        <f>'[9]Saifi&amp;Saidi - pe trim. si an'!HY88</f>
        <v>191.33318990108378</v>
      </c>
      <c r="M99" s="178">
        <f>IFERROR((N46+N47+N48+N49+N50+N51+N52+N53+N54+N55+N56+N57+N58+N59+N60+N61+N62+N63)/M88,0)</f>
        <v>289.60760208498778</v>
      </c>
      <c r="N99" s="216">
        <f>'[9]Saifi&amp;Saidi - pe trim. si an'!IG88</f>
        <v>289.60760208498778</v>
      </c>
      <c r="O99" s="178">
        <f>IFERROR((P46+P47+P48+P49+P50+P51+P52+P53+P54+P55+P56+P57+P58+P59+P60+P61+P62+P63)/O88,0)</f>
        <v>624.9050558782817</v>
      </c>
      <c r="P99" s="216">
        <f>'[9]Saifi&amp;Saidi - pe trim. si an'!II88</f>
        <v>624.9050558782817</v>
      </c>
    </row>
    <row r="100" spans="1:16" x14ac:dyDescent="0.25">
      <c r="A100" s="151"/>
      <c r="B100" s="152"/>
      <c r="C100" s="167"/>
      <c r="D100" s="167"/>
      <c r="E100" s="168"/>
      <c r="F100" s="168"/>
      <c r="G100" s="167"/>
      <c r="H100" s="216">
        <f>'[9]Saifi&amp;Saidi - pe trim. si an'!HI89</f>
        <v>0</v>
      </c>
      <c r="I100" s="167"/>
      <c r="J100" s="216">
        <f>'[9]Saifi&amp;Saidi - pe trim. si an'!HQ89</f>
        <v>0</v>
      </c>
      <c r="K100" s="167"/>
      <c r="L100" s="216">
        <f>'[9]Saifi&amp;Saidi - pe trim. si an'!HY89</f>
        <v>0</v>
      </c>
      <c r="M100" s="167"/>
      <c r="N100" s="216">
        <f>'[9]Saifi&amp;Saidi - pe trim. si an'!IG89</f>
        <v>0</v>
      </c>
      <c r="O100" s="167"/>
      <c r="P100" s="216">
        <f>'[9]Saifi&amp;Saidi - pe trim. si an'!II89</f>
        <v>0</v>
      </c>
    </row>
    <row r="101" spans="1:16" ht="15.6" customHeight="1" x14ac:dyDescent="0.25">
      <c r="A101" s="151"/>
      <c r="B101" s="152"/>
      <c r="C101" s="279" t="s">
        <v>237</v>
      </c>
      <c r="D101" s="280"/>
      <c r="E101" s="280"/>
      <c r="F101" s="281"/>
      <c r="G101" s="179">
        <f>IFERROR((H64+H65+H66)/G81,0)</f>
        <v>1.3596702268396579</v>
      </c>
      <c r="H101" s="216">
        <f>'[9]Saifi&amp;Saidi - pe trim. si an'!HI90</f>
        <v>1.3596702268396579</v>
      </c>
      <c r="I101" s="179">
        <f>IFERROR((J64+J65+J66)/I81,0)</f>
        <v>2.7405569773354337</v>
      </c>
      <c r="J101" s="216">
        <f>'[9]Saifi&amp;Saidi - pe trim. si an'!HQ90</f>
        <v>2.7405569773354337</v>
      </c>
      <c r="K101" s="179">
        <f>IFERROR((L64+L65+L66)/K81,0)</f>
        <v>3.8181245870214524</v>
      </c>
      <c r="L101" s="216">
        <f>'[9]Saifi&amp;Saidi - pe trim. si an'!HY90</f>
        <v>3.8181245870214524</v>
      </c>
      <c r="M101" s="179">
        <f>IFERROR((N64+N65+N66)/M81,0)</f>
        <v>2.0302671128816403</v>
      </c>
      <c r="N101" s="216">
        <f>'[9]Saifi&amp;Saidi - pe trim. si an'!IG90</f>
        <v>2.0302671128816403</v>
      </c>
      <c r="O101" s="179">
        <f>IFERROR((P64+P65+P66)/O81,0)</f>
        <v>9.9485925308276375</v>
      </c>
      <c r="P101" s="216">
        <f>'[9]Saifi&amp;Saidi - pe trim. si an'!II90</f>
        <v>9.9485925308276375</v>
      </c>
    </row>
    <row r="102" spans="1:16" ht="15.6" customHeight="1" x14ac:dyDescent="0.25">
      <c r="A102" s="151"/>
      <c r="B102" s="152"/>
      <c r="C102" s="279" t="s">
        <v>238</v>
      </c>
      <c r="D102" s="280"/>
      <c r="E102" s="280"/>
      <c r="F102" s="281"/>
      <c r="G102" s="179">
        <f>IFERROR((H67+H68+H69)/G82,0)</f>
        <v>9.9308214576359438E-2</v>
      </c>
      <c r="H102" s="216">
        <f>'[9]Saifi&amp;Saidi - pe trim. si an'!HI91</f>
        <v>9.9308214576359438E-2</v>
      </c>
      <c r="I102" s="179">
        <f>IFERROR((J67+J68+J69)/I82,0)</f>
        <v>0.32054526317907267</v>
      </c>
      <c r="J102" s="216">
        <f>'[9]Saifi&amp;Saidi - pe trim. si an'!HQ91</f>
        <v>0.32054526317907267</v>
      </c>
      <c r="K102" s="179">
        <f>IFERROR((L67+L68+L69)/K82,0)</f>
        <v>0.35878553932047869</v>
      </c>
      <c r="L102" s="216">
        <f>'[9]Saifi&amp;Saidi - pe trim. si an'!HY91</f>
        <v>0.35878553932047869</v>
      </c>
      <c r="M102" s="179">
        <f>IFERROR((N67+N68+N69)/M82,0)</f>
        <v>0.2139182777347679</v>
      </c>
      <c r="N102" s="216">
        <f>'[9]Saifi&amp;Saidi - pe trim. si an'!IG91</f>
        <v>0.2139182777347679</v>
      </c>
      <c r="O102" s="179">
        <f>IFERROR((P67+P68+P69)/O82,0)</f>
        <v>0.99255466398474634</v>
      </c>
      <c r="P102" s="216">
        <f>'[9]Saifi&amp;Saidi - pe trim. si an'!II91</f>
        <v>0.99255466398474634</v>
      </c>
    </row>
    <row r="103" spans="1:16" ht="15.6" customHeight="1" x14ac:dyDescent="0.25">
      <c r="A103" s="151"/>
      <c r="B103" s="152"/>
      <c r="C103" s="279" t="s">
        <v>239</v>
      </c>
      <c r="D103" s="280"/>
      <c r="E103" s="280"/>
      <c r="F103" s="281"/>
      <c r="G103" s="180">
        <f>IFERROR((H64+H67)/G88,0)</f>
        <v>0.69750373777130148</v>
      </c>
      <c r="H103" s="216">
        <f>'[9]Saifi&amp;Saidi - pe trim. si an'!HI92</f>
        <v>0.69750373777130148</v>
      </c>
      <c r="I103" s="180">
        <f>IFERROR((J64+J67)/I88,0)</f>
        <v>1.469005500623727</v>
      </c>
      <c r="J103" s="216">
        <f>'[9]Saifi&amp;Saidi - pe trim. si an'!HQ92</f>
        <v>1.469005500623727</v>
      </c>
      <c r="K103" s="180">
        <f>IFERROR((L64+L67)/K88,0)</f>
        <v>2.0001788278261774</v>
      </c>
      <c r="L103" s="216">
        <f>'[9]Saifi&amp;Saidi - pe trim. si an'!HY92</f>
        <v>2.0001788278261774</v>
      </c>
      <c r="M103" s="180">
        <f>IFERROR((N64+N67)/M88,0)</f>
        <v>1.0794085924818468</v>
      </c>
      <c r="N103" s="216">
        <f>'[9]Saifi&amp;Saidi - pe trim. si an'!IG92</f>
        <v>1.0794085924818468</v>
      </c>
      <c r="O103" s="180">
        <f>IFERROR((P64+P67)/O88,0)</f>
        <v>5.2598675160595354</v>
      </c>
      <c r="P103" s="216">
        <f>'[9]Saifi&amp;Saidi - pe trim. si an'!II92</f>
        <v>5.2598675160595354</v>
      </c>
    </row>
    <row r="104" spans="1:16" ht="15.6" customHeight="1" x14ac:dyDescent="0.25">
      <c r="A104" s="151"/>
      <c r="B104" s="152"/>
      <c r="C104" s="279" t="s">
        <v>240</v>
      </c>
      <c r="D104" s="280"/>
      <c r="E104" s="280"/>
      <c r="F104" s="281"/>
      <c r="G104" s="180">
        <f>IFERROR((H65+H68)/G88,0)</f>
        <v>2.8425776800700209E-3</v>
      </c>
      <c r="H104" s="216">
        <f>'[9]Saifi&amp;Saidi - pe trim. si an'!HI93</f>
        <v>2.8425776800700209E-3</v>
      </c>
      <c r="I104" s="180">
        <f>IFERROR((J65+J68)/I88,0)</f>
        <v>5.7297512293814556E-3</v>
      </c>
      <c r="J104" s="216">
        <f>'[9]Saifi&amp;Saidi - pe trim. si an'!HQ93</f>
        <v>5.7297512293814556E-3</v>
      </c>
      <c r="K104" s="180">
        <f>IFERROR((L65+L68)/K88,0)</f>
        <v>8.5087352104143768E-3</v>
      </c>
      <c r="L104" s="216">
        <f>'[9]Saifi&amp;Saidi - pe trim. si an'!HY93</f>
        <v>8.5087352104143768E-3</v>
      </c>
      <c r="M104" s="180">
        <f>IFERROR((N65+N68)/M88,0)</f>
        <v>4.2754154251479822E-3</v>
      </c>
      <c r="N104" s="216">
        <f>'[9]Saifi&amp;Saidi - pe trim. si an'!IG93</f>
        <v>4.2754154251479822E-3</v>
      </c>
      <c r="O104" s="180">
        <f>IFERROR((P65+P68)/O88,0)</f>
        <v>2.1320842055248125E-2</v>
      </c>
      <c r="P104" s="216">
        <f>'[9]Saifi&amp;Saidi - pe trim. si an'!II93</f>
        <v>2.1320842055248125E-2</v>
      </c>
    </row>
    <row r="105" spans="1:16" ht="15.6" customHeight="1" x14ac:dyDescent="0.25">
      <c r="A105" s="151"/>
      <c r="B105" s="152"/>
      <c r="C105" s="279" t="s">
        <v>241</v>
      </c>
      <c r="D105" s="280"/>
      <c r="E105" s="280"/>
      <c r="F105" s="281"/>
      <c r="G105" s="180">
        <f>IFERROR((H66+H69)/G88,0)</f>
        <v>0</v>
      </c>
      <c r="H105" s="216">
        <f>'[9]Saifi&amp;Saidi - pe trim. si an'!HI94</f>
        <v>0</v>
      </c>
      <c r="I105" s="180">
        <f>IFERROR((J66+J69)/I88,0)</f>
        <v>0</v>
      </c>
      <c r="J105" s="216">
        <f>'[9]Saifi&amp;Saidi - pe trim. si an'!HQ94</f>
        <v>0</v>
      </c>
      <c r="K105" s="180">
        <f>IFERROR((L66+L69)/K88,0)</f>
        <v>0</v>
      </c>
      <c r="L105" s="216">
        <f>'[9]Saifi&amp;Saidi - pe trim. si an'!HY94</f>
        <v>0</v>
      </c>
      <c r="M105" s="180">
        <f>IFERROR((N66+N69)/M88,0)</f>
        <v>0</v>
      </c>
      <c r="N105" s="216">
        <f>'[9]Saifi&amp;Saidi - pe trim. si an'!IG94</f>
        <v>0</v>
      </c>
      <c r="O105" s="180">
        <f>IFERROR((P66+P69)/O88,0)</f>
        <v>0</v>
      </c>
      <c r="P105" s="216">
        <f>'[9]Saifi&amp;Saidi - pe trim. si an'!II94</f>
        <v>0</v>
      </c>
    </row>
    <row r="106" spans="1:16" x14ac:dyDescent="0.25">
      <c r="A106" s="151"/>
      <c r="B106" s="152"/>
      <c r="C106" s="167"/>
      <c r="D106" s="167"/>
      <c r="E106" s="168"/>
      <c r="F106" s="168"/>
      <c r="G106" s="167"/>
      <c r="H106" s="216">
        <f>'[9]Saifi&amp;Saidi - pe trim. si an'!HI95</f>
        <v>0</v>
      </c>
      <c r="I106" s="167"/>
      <c r="J106" s="216">
        <f>'[9]Saifi&amp;Saidi - pe trim. si an'!HQ95</f>
        <v>0</v>
      </c>
      <c r="K106" s="167"/>
      <c r="L106" s="216">
        <f>'[9]Saifi&amp;Saidi - pe trim. si an'!HY95</f>
        <v>0</v>
      </c>
      <c r="M106" s="167"/>
      <c r="N106" s="216">
        <f>'[9]Saifi&amp;Saidi - pe trim. si an'!IG95</f>
        <v>0</v>
      </c>
      <c r="O106" s="167"/>
      <c r="P106" s="216">
        <f>'[9]Saifi&amp;Saidi - pe trim. si an'!II95</f>
        <v>0</v>
      </c>
    </row>
    <row r="107" spans="1:16" ht="15.6" customHeight="1" x14ac:dyDescent="0.25">
      <c r="A107" s="151"/>
      <c r="B107" s="152"/>
      <c r="C107" s="276" t="s">
        <v>242</v>
      </c>
      <c r="D107" s="277"/>
      <c r="E107" s="277"/>
      <c r="F107" s="278"/>
      <c r="G107" s="181">
        <f>IFERROR((H16+H17+H18+H28+H29+H30+H34+H35+H36)/G81,0)</f>
        <v>0.98034657563085592</v>
      </c>
      <c r="H107" s="216">
        <f>'[9]Saifi&amp;Saidi - pe trim. si an'!HI96</f>
        <v>0.98034657563085592</v>
      </c>
      <c r="I107" s="181">
        <f>IFERROR((J16+J17+J18+J28+J29+J30+J34+J35+J36)/I81,0)</f>
        <v>1.4113760925272394</v>
      </c>
      <c r="J107" s="216">
        <f>'[9]Saifi&amp;Saidi - pe trim. si an'!HQ96</f>
        <v>1.4113760925272394</v>
      </c>
      <c r="K107" s="181">
        <f>IFERROR((L16+L17+L18+L28+L29+L30+L34+L35+L36)/K81,0)</f>
        <v>1.6705873976976962</v>
      </c>
      <c r="L107" s="216">
        <f>'[9]Saifi&amp;Saidi - pe trim. si an'!HY96</f>
        <v>1.6705873976976962</v>
      </c>
      <c r="M107" s="181">
        <f>IFERROR((N16+N17+N18+N28+N29+N30+N34+N35+N36)/M81,0)</f>
        <v>1.6555319285114476</v>
      </c>
      <c r="N107" s="216">
        <f>'[9]Saifi&amp;Saidi - pe trim. si an'!IG96</f>
        <v>1.6555319285114476</v>
      </c>
      <c r="O107" s="181">
        <f>IFERROR((P16+P17+P18+P28+P29+P30+P34+P35+P36)/O81,0)</f>
        <v>5.7178355314654441</v>
      </c>
      <c r="P107" s="216">
        <f>'[9]Saifi&amp;Saidi - pe trim. si an'!II96</f>
        <v>5.7178355314654441</v>
      </c>
    </row>
    <row r="108" spans="1:16" ht="15.6" customHeight="1" x14ac:dyDescent="0.25">
      <c r="A108" s="151"/>
      <c r="B108" s="152"/>
      <c r="C108" s="276" t="s">
        <v>243</v>
      </c>
      <c r="D108" s="277"/>
      <c r="E108" s="277"/>
      <c r="F108" s="278"/>
      <c r="G108" s="181">
        <f>IFERROR((H19+H20+H21+H31+H32+H33+H37+H38+H39)/G82,0)</f>
        <v>0.35296291794256524</v>
      </c>
      <c r="H108" s="216">
        <f>'[9]Saifi&amp;Saidi - pe trim. si an'!HI97</f>
        <v>0.35296291794256524</v>
      </c>
      <c r="I108" s="181">
        <f>IFERROR((J19+J20+J21+J31+J32+J33+J37+J38+J39)/I82,0)</f>
        <v>0.48562676421672474</v>
      </c>
      <c r="J108" s="216">
        <f>'[9]Saifi&amp;Saidi - pe trim. si an'!HQ97</f>
        <v>0.48562676421672474</v>
      </c>
      <c r="K108" s="181">
        <f>IFERROR((L19+L20+L21+L31+L32+L33+L37+L38+L39)/K82,0)</f>
        <v>0.54810855271548364</v>
      </c>
      <c r="L108" s="216">
        <f>'[9]Saifi&amp;Saidi - pe trim. si an'!HY97</f>
        <v>0.54810855271548364</v>
      </c>
      <c r="M108" s="181">
        <f>IFERROR((N19+N20+N21+N31+N32+N33+N37+N38+N39)/M82,0)</f>
        <v>0.52882515281617282</v>
      </c>
      <c r="N108" s="216">
        <f>'[9]Saifi&amp;Saidi - pe trim. si an'!IG97</f>
        <v>0.52882515281617282</v>
      </c>
      <c r="O108" s="181">
        <f>IFERROR((P19+P20+P21+P31+P32+P33+P37+P38+P39)/O82,0)</f>
        <v>1.9155263838234031</v>
      </c>
      <c r="P108" s="216">
        <f>'[9]Saifi&amp;Saidi - pe trim. si an'!II97</f>
        <v>1.9155263838234031</v>
      </c>
    </row>
    <row r="109" spans="1:16" ht="15.6" customHeight="1" x14ac:dyDescent="0.25">
      <c r="A109" s="151"/>
      <c r="B109" s="152"/>
      <c r="C109" s="276" t="s">
        <v>244</v>
      </c>
      <c r="D109" s="277"/>
      <c r="E109" s="277"/>
      <c r="F109" s="278"/>
      <c r="G109" s="181">
        <f>IFERROR((H40+H41+H42+H52+H53+H54+H58+H59+H60)/G81,0)</f>
        <v>163.53105342952955</v>
      </c>
      <c r="H109" s="216">
        <f>'[9]Saifi&amp;Saidi - pe trim. si an'!HI98</f>
        <v>163.53105342952955</v>
      </c>
      <c r="I109" s="181">
        <f>IFERROR((J40+J41+J42+J52+J53+J54+J58+J59+J60)/I81,0)</f>
        <v>213.6407927573475</v>
      </c>
      <c r="J109" s="216">
        <f>'[9]Saifi&amp;Saidi - pe trim. si an'!HQ98</f>
        <v>213.6407927573475</v>
      </c>
      <c r="K109" s="181">
        <f>IFERROR((L40+L41+L42+L52+L53+L54+L58+L59+L60)/K81,0)</f>
        <v>214.58368845228392</v>
      </c>
      <c r="L109" s="216">
        <f>'[9]Saifi&amp;Saidi - pe trim. si an'!HY98</f>
        <v>214.58368845228392</v>
      </c>
      <c r="M109" s="181">
        <f>IFERROR((N40+N41+N42+N52+N53+N54+N58+N59+N60)/M81,0)</f>
        <v>422.6430676737142</v>
      </c>
      <c r="N109" s="216">
        <f>'[9]Saifi&amp;Saidi - pe trim. si an'!IG98</f>
        <v>422.6430676737142</v>
      </c>
      <c r="O109" s="181">
        <f>IFERROR((P40+P41+P42+P52+P53+P54+P58+P59+P60)/O81,0)</f>
        <v>1014.3965848683749</v>
      </c>
      <c r="P109" s="216">
        <f>'[9]Saifi&amp;Saidi - pe trim. si an'!II98</f>
        <v>1014.3965848683749</v>
      </c>
    </row>
    <row r="110" spans="1:16" ht="15.6" customHeight="1" x14ac:dyDescent="0.25">
      <c r="A110" s="151"/>
      <c r="B110" s="152"/>
      <c r="C110" s="276" t="s">
        <v>245</v>
      </c>
      <c r="D110" s="277"/>
      <c r="E110" s="277"/>
      <c r="F110" s="278"/>
      <c r="G110" s="181">
        <f>IFERROR((H43+H44+H45+H55+H56+H57+H61+H62+H63)/G82,0)</f>
        <v>43.141784792590848</v>
      </c>
      <c r="H110" s="216">
        <f>'[9]Saifi&amp;Saidi - pe trim. si an'!HI99</f>
        <v>43.141784792590848</v>
      </c>
      <c r="I110" s="181">
        <f>IFERROR((J43+J44+J45+J55+J56+J57+J61+J62+J63)/I82,0)</f>
        <v>46.856034107441019</v>
      </c>
      <c r="J110" s="216">
        <f>'[9]Saifi&amp;Saidi - pe trim. si an'!HQ99</f>
        <v>46.856034107441019</v>
      </c>
      <c r="K110" s="181">
        <f>IFERROR((L43+L44+L45+L55+L56+L57+L61+L62+L63)/K82,0)</f>
        <v>41.2888588233184</v>
      </c>
      <c r="L110" s="216">
        <f>'[9]Saifi&amp;Saidi - pe trim. si an'!HY99</f>
        <v>41.2888588233184</v>
      </c>
      <c r="M110" s="181">
        <f>IFERROR((N43+N44+N45+N55+N56+N57+N61+N62+N63)/M82,0)</f>
        <v>38.79548448554165</v>
      </c>
      <c r="N110" s="216">
        <f>'[9]Saifi&amp;Saidi - pe trim. si an'!IG99</f>
        <v>38.79548448554165</v>
      </c>
      <c r="O110" s="181">
        <f>IFERROR((P43+P44+P45+P55+P56+P57+P61+P62+P63)/O82,0)</f>
        <v>170.08252746672812</v>
      </c>
      <c r="P110" s="216">
        <f>'[9]Saifi&amp;Saidi - pe trim. si an'!II99</f>
        <v>170.08252746672812</v>
      </c>
    </row>
    <row r="111" spans="1:16" x14ac:dyDescent="0.25">
      <c r="A111" s="151"/>
      <c r="B111" s="152"/>
      <c r="C111" s="182"/>
      <c r="D111" s="182"/>
      <c r="E111" s="183"/>
      <c r="F111" s="183"/>
      <c r="G111" s="183"/>
      <c r="H111" s="216">
        <f>'[9]Saifi&amp;Saidi - pe trim. si an'!HI100</f>
        <v>0</v>
      </c>
      <c r="I111" s="183"/>
      <c r="J111" s="216">
        <f>'[9]Saifi&amp;Saidi - pe trim. si an'!HQ100</f>
        <v>0</v>
      </c>
      <c r="K111" s="183"/>
      <c r="L111" s="216">
        <f>'[9]Saifi&amp;Saidi - pe trim. si an'!HY100</f>
        <v>0</v>
      </c>
      <c r="M111" s="183"/>
      <c r="N111" s="216">
        <f>'[9]Saifi&amp;Saidi - pe trim. si an'!IG100</f>
        <v>0</v>
      </c>
      <c r="O111" s="183"/>
      <c r="P111" s="216">
        <f>'[9]Saifi&amp;Saidi - pe trim. si an'!II100</f>
        <v>0</v>
      </c>
    </row>
    <row r="112" spans="1:16" ht="15.6" customHeight="1" x14ac:dyDescent="0.25">
      <c r="A112" s="151"/>
      <c r="B112" s="152"/>
      <c r="C112" s="273" t="s">
        <v>246</v>
      </c>
      <c r="D112" s="274"/>
      <c r="E112" s="274"/>
      <c r="F112" s="275"/>
      <c r="G112" s="184">
        <f>IFERROR((H16+H17+H18+H19+H20+H21)/G88,0)</f>
        <v>0.15369306990201725</v>
      </c>
      <c r="H112" s="216">
        <f>'[9]Saifi&amp;Saidi - pe trim. si an'!HI101</f>
        <v>0.15369306990201725</v>
      </c>
      <c r="I112" s="184">
        <f>IFERROR((J16+J17+J18+J19+J20+J21)/I88,0)</f>
        <v>0.15815611959914533</v>
      </c>
      <c r="J112" s="216">
        <f>'[9]Saifi&amp;Saidi - pe trim. si an'!HQ101</f>
        <v>0.15815611959914533</v>
      </c>
      <c r="K112" s="184">
        <f>IFERROR((L16+L17+L18+L19+L20+L21)/K88,0)</f>
        <v>0.15139513527424242</v>
      </c>
      <c r="L112" s="216">
        <f>'[9]Saifi&amp;Saidi - pe trim. si an'!HY101</f>
        <v>0.15139513527424242</v>
      </c>
      <c r="M112" s="184">
        <f>IFERROR((N16+N17+N18+N19+N20+N21)/M88,0)</f>
        <v>0.16669658523590591</v>
      </c>
      <c r="N112" s="216">
        <f>'[9]Saifi&amp;Saidi - pe trim. si an'!IG101</f>
        <v>0.16669658523590591</v>
      </c>
      <c r="O112" s="184">
        <f>IFERROR((P16+P17+P18+P19+P20+P21)/O88,0)</f>
        <v>0.63085887330912127</v>
      </c>
      <c r="P112" s="216">
        <f>'[9]Saifi&amp;Saidi - pe trim. si an'!II101</f>
        <v>0.63085887330912127</v>
      </c>
    </row>
    <row r="113" spans="1:16" ht="15.6" customHeight="1" x14ac:dyDescent="0.25">
      <c r="A113" s="151"/>
      <c r="B113" s="152"/>
      <c r="C113" s="273" t="s">
        <v>247</v>
      </c>
      <c r="D113" s="274"/>
      <c r="E113" s="274"/>
      <c r="F113" s="275"/>
      <c r="G113" s="184">
        <f>IFERROR((H28+H29+H30+H31+H32+H33+H34+H35+H36+H37+H38+H39)/G88,0)</f>
        <v>0.49845490635553469</v>
      </c>
      <c r="H113" s="216">
        <f>'[9]Saifi&amp;Saidi - pe trim. si an'!HI102</f>
        <v>0.49845490635553469</v>
      </c>
      <c r="I113" s="184">
        <f>IFERROR((J28+J29+J30+J31+J32+J33+J34+J35+J36+J37+J38+J39)/I88,0)</f>
        <v>0.76899355151400106</v>
      </c>
      <c r="J113" s="216">
        <f>'[9]Saifi&amp;Saidi - pe trim. si an'!HQ102</f>
        <v>0.76899355151400106</v>
      </c>
      <c r="K113" s="184">
        <f>IFERROR((L28+L29+L30+L31+L32+L33+L34+L35+L36+L37+L38+L39)/K88,0)</f>
        <v>0.93207005417954425</v>
      </c>
      <c r="L113" s="216">
        <f>'[9]Saifi&amp;Saidi - pe trim. si an'!HY102</f>
        <v>0.93207005417954425</v>
      </c>
      <c r="M113" s="184">
        <f>IFERROR((N28+N29+N30+N31+N32+N33+N34+N35+N36+N37+N38+N39)/M88,0)</f>
        <v>0.90165650543552722</v>
      </c>
      <c r="N113" s="216">
        <f>'[9]Saifi&amp;Saidi - pe trim. si an'!IG102</f>
        <v>0.90165650543552722</v>
      </c>
      <c r="O113" s="184">
        <f>IFERROR((P28+P29+P30+P31+P32+P33+P34+P35+P36+P37+P38+P39)/O88,0)</f>
        <v>3.1054180888975362</v>
      </c>
      <c r="P113" s="216">
        <f>'[9]Saifi&amp;Saidi - pe trim. si an'!II102</f>
        <v>3.1054180888975362</v>
      </c>
    </row>
    <row r="114" spans="1:16" ht="15.6" customHeight="1" x14ac:dyDescent="0.25">
      <c r="A114" s="151"/>
      <c r="B114" s="152"/>
      <c r="C114" s="273" t="s">
        <v>248</v>
      </c>
      <c r="D114" s="274"/>
      <c r="E114" s="274"/>
      <c r="F114" s="275"/>
      <c r="G114" s="184">
        <f>IFERROR((H40+H41+H42+H43+H44+H45)/G88,0)</f>
        <v>48.066922343368738</v>
      </c>
      <c r="H114" s="216">
        <f>'[9]Saifi&amp;Saidi - pe trim. si an'!HI103</f>
        <v>48.066922343368738</v>
      </c>
      <c r="I114" s="184">
        <f>IFERROR((J40+J41+J42+J43+J44+J45)/I88,0)</f>
        <v>58.795207822749568</v>
      </c>
      <c r="J114" s="216">
        <f>'[9]Saifi&amp;Saidi - pe trim. si an'!HQ103</f>
        <v>58.795207822749568</v>
      </c>
      <c r="K114" s="184">
        <f>IFERROR((L40+L41+L42+L43+L44+L45)/K88,0)</f>
        <v>49.849713831000798</v>
      </c>
      <c r="L114" s="216">
        <f>'[9]Saifi&amp;Saidi - pe trim. si an'!HY103</f>
        <v>49.849713831000798</v>
      </c>
      <c r="M114" s="184">
        <f>IFERROR((N40+N41+N42+N43+N44+N45)/M88,0)</f>
        <v>51.274410559591892</v>
      </c>
      <c r="N114" s="216">
        <f>'[9]Saifi&amp;Saidi - pe trim. si an'!IG103</f>
        <v>51.274410559591892</v>
      </c>
      <c r="O114" s="184">
        <f>IFERROR((P40+P41+P42+P43+P44+P45)/O88,0)</f>
        <v>208.36245764669786</v>
      </c>
      <c r="P114" s="216">
        <f>'[9]Saifi&amp;Saidi - pe trim. si an'!II103</f>
        <v>208.36245764669786</v>
      </c>
    </row>
    <row r="115" spans="1:16" ht="15.6" customHeight="1" x14ac:dyDescent="0.25">
      <c r="A115" s="151"/>
      <c r="B115" s="152"/>
      <c r="C115" s="273" t="s">
        <v>249</v>
      </c>
      <c r="D115" s="274"/>
      <c r="E115" s="274"/>
      <c r="F115" s="275"/>
      <c r="G115" s="184">
        <f>IFERROR((H52+H53+H54+H55+H56+H57+H58+H59+H60+H61+H62+H63)/G88,0)</f>
        <v>52.485778268034558</v>
      </c>
      <c r="H115" s="216">
        <f>'[9]Saifi&amp;Saidi - pe trim. si an'!HI104</f>
        <v>52.485778268034558</v>
      </c>
      <c r="I115" s="184">
        <f>IFERROR((J52+J53+J54+J55+J56+J57+J58+J59+J60+J61+J62+J63)/I88,0)</f>
        <v>67.606432436538157</v>
      </c>
      <c r="J115" s="216">
        <f>'[9]Saifi&amp;Saidi - pe trim. si an'!HQ104</f>
        <v>67.606432436538157</v>
      </c>
      <c r="K115" s="184">
        <f>IFERROR((L52+L53+L54+L55+L56+L57+L58+L59+L60+L61+L62+L63)/K88,0)</f>
        <v>74.090624411308681</v>
      </c>
      <c r="L115" s="216">
        <f>'[9]Saifi&amp;Saidi - pe trim. si an'!HY104</f>
        <v>74.090624411308681</v>
      </c>
      <c r="M115" s="184">
        <f>IFERROR((N52+N53+N54+N55+N56+N57+N58+N59+N60+N61+N62+N63)/M88,0)</f>
        <v>171.32798755744355</v>
      </c>
      <c r="N115" s="216">
        <f>'[9]Saifi&amp;Saidi - pe trim. si an'!IG104</f>
        <v>171.32798755744355</v>
      </c>
      <c r="O115" s="184">
        <f>IFERROR((P52+P53+P54+P55+P56+P57+P58+P59+P60+P61+P62+P63)/O88,0)</f>
        <v>366.02315214685535</v>
      </c>
      <c r="P115" s="216">
        <f>'[9]Saifi&amp;Saidi - pe trim. si an'!II104</f>
        <v>366.02315214685535</v>
      </c>
    </row>
    <row r="116" spans="1:16" x14ac:dyDescent="0.25">
      <c r="A116" s="151"/>
      <c r="B116" s="152"/>
      <c r="C116" s="185"/>
      <c r="D116" s="185"/>
      <c r="E116" s="186"/>
      <c r="F116" s="186"/>
      <c r="G116" s="185"/>
      <c r="H116" s="216">
        <f>'[9]Saifi&amp;Saidi - pe trim. si an'!HI105</f>
        <v>0</v>
      </c>
      <c r="I116" s="185"/>
      <c r="J116" s="216">
        <f>'[9]Saifi&amp;Saidi - pe trim. si an'!HQ105</f>
        <v>0</v>
      </c>
      <c r="K116" s="185"/>
      <c r="L116" s="216">
        <f>'[9]Saifi&amp;Saidi - pe trim. si an'!HY105</f>
        <v>0</v>
      </c>
      <c r="M116" s="185"/>
      <c r="N116" s="216">
        <f>'[9]Saifi&amp;Saidi - pe trim. si an'!IG105</f>
        <v>0</v>
      </c>
      <c r="O116" s="185"/>
      <c r="P116" s="216">
        <f>'[9]Saifi&amp;Saidi - pe trim. si an'!II105</f>
        <v>0</v>
      </c>
    </row>
    <row r="117" spans="1:16" ht="15.6" customHeight="1" x14ac:dyDescent="0.25">
      <c r="A117" s="151"/>
      <c r="B117" s="152"/>
      <c r="C117" s="252" t="s">
        <v>250</v>
      </c>
      <c r="D117" s="253"/>
      <c r="E117" s="253"/>
      <c r="F117" s="254"/>
      <c r="G117" s="187">
        <f>IFERROR((H16+H17+H18+H34+H35+H36)/G81,0)</f>
        <v>0.91224349120210857</v>
      </c>
      <c r="H117" s="216">
        <f>'[9]Saifi&amp;Saidi - pe trim. si an'!HI106</f>
        <v>0.91224349120210857</v>
      </c>
      <c r="I117" s="187">
        <f>IFERROR((J16+J17+J18+J34+J35+J36)/I81,0)</f>
        <v>1.2642136162538868</v>
      </c>
      <c r="J117" s="216">
        <f>'[9]Saifi&amp;Saidi - pe trim. si an'!HQ106</f>
        <v>1.2642136162538868</v>
      </c>
      <c r="K117" s="187">
        <f>IFERROR((L16+L17+L18+L34+L35+L36)/K81,0)</f>
        <v>1.5158949293815347</v>
      </c>
      <c r="L117" s="216">
        <f>'[9]Saifi&amp;Saidi - pe trim. si an'!HY106</f>
        <v>1.5158949293815347</v>
      </c>
      <c r="M117" s="187">
        <f>IFERROR((N16+N17+N18+N34+N35+N36)/M81,0)</f>
        <v>1.4653421787029473</v>
      </c>
      <c r="N117" s="216">
        <f>'[9]Saifi&amp;Saidi - pe trim. si an'!IG106</f>
        <v>1.4653421787029473</v>
      </c>
      <c r="O117" s="187">
        <f>IFERROR((P16+P17+P18+P34+P35+P36)/O81,0)</f>
        <v>5.1576875375607791</v>
      </c>
      <c r="P117" s="216">
        <f>'[9]Saifi&amp;Saidi - pe trim. si an'!II106</f>
        <v>5.1576875375607791</v>
      </c>
    </row>
    <row r="118" spans="1:16" ht="15.6" customHeight="1" x14ac:dyDescent="0.25">
      <c r="A118" s="151"/>
      <c r="B118" s="152"/>
      <c r="C118" s="252" t="s">
        <v>251</v>
      </c>
      <c r="D118" s="253"/>
      <c r="E118" s="253"/>
      <c r="F118" s="254"/>
      <c r="G118" s="187">
        <f>IFERROR((H19+H20+H21+H37+H38+H39)/G82,0)</f>
        <v>0.33721596805254711</v>
      </c>
      <c r="H118" s="216">
        <f>'[9]Saifi&amp;Saidi - pe trim. si an'!HI107</f>
        <v>0.33721596805254711</v>
      </c>
      <c r="I118" s="187">
        <f>IFERROR((J19+J20+J21+J37+J38+J39)/I82,0)</f>
        <v>0.42457839458218122</v>
      </c>
      <c r="J118" s="216">
        <f>'[9]Saifi&amp;Saidi - pe trim. si an'!HQ107</f>
        <v>0.42457839458218122</v>
      </c>
      <c r="K118" s="187">
        <f>IFERROR((L19+L20+L21+L37+L38+L39)/K82,0)</f>
        <v>0.48678815215709903</v>
      </c>
      <c r="L118" s="216">
        <f>'[9]Saifi&amp;Saidi - pe trim. si an'!HY107</f>
        <v>0.48678815215709903</v>
      </c>
      <c r="M118" s="187">
        <f>IFERROR((N19+N20+N21+N37+N38+N39)/M82,0)</f>
        <v>0.47168402316380659</v>
      </c>
      <c r="N118" s="216">
        <f>'[9]Saifi&amp;Saidi - pe trim. si an'!IG107</f>
        <v>0.47168402316380659</v>
      </c>
      <c r="O118" s="187">
        <f>IFERROR((P19+P20+P21+P37+P38+P39)/O82,0)</f>
        <v>1.7202697300255489</v>
      </c>
      <c r="P118" s="216">
        <f>'[9]Saifi&amp;Saidi - pe trim. si an'!II107</f>
        <v>1.7202697300255489</v>
      </c>
    </row>
    <row r="119" spans="1:16" ht="15.6" customHeight="1" x14ac:dyDescent="0.25">
      <c r="A119" s="151"/>
      <c r="B119" s="152"/>
      <c r="C119" s="252" t="s">
        <v>252</v>
      </c>
      <c r="D119" s="253"/>
      <c r="E119" s="253"/>
      <c r="F119" s="254"/>
      <c r="G119" s="187">
        <f>IFERROR((H40+H41+H42+H58+H59+H60)/G81,0)</f>
        <v>158.782247157852</v>
      </c>
      <c r="H119" s="216">
        <f>'[9]Saifi&amp;Saidi - pe trim. si an'!HI108</f>
        <v>158.782247157852</v>
      </c>
      <c r="I119" s="187">
        <f>IFERROR((J40+J41+J42+J58+J59+J60)/I81,0)</f>
        <v>206.71154658328035</v>
      </c>
      <c r="J119" s="216">
        <f>'[9]Saifi&amp;Saidi - pe trim. si an'!HQ108</f>
        <v>206.71154658328035</v>
      </c>
      <c r="K119" s="187">
        <f>IFERROR((L40+L41+L42+L58+L59+L60)/K81,0)</f>
        <v>204.33240452216535</v>
      </c>
      <c r="L119" s="216">
        <f>'[9]Saifi&amp;Saidi - pe trim. si an'!HY108</f>
        <v>204.33240452216535</v>
      </c>
      <c r="M119" s="187">
        <f>IFERROR((N40+N41+N42+N58+N59+N60)/M81,0)</f>
        <v>201.68083604231896</v>
      </c>
      <c r="N119" s="216">
        <f>'[9]Saifi&amp;Saidi - pe trim. si an'!IG108</f>
        <v>201.68083604231896</v>
      </c>
      <c r="O119" s="187">
        <f>IFERROR((P40+P41+P42+P58+P59+P60)/O81,0)</f>
        <v>771.50857502724205</v>
      </c>
      <c r="P119" s="216">
        <f>'[9]Saifi&amp;Saidi - pe trim. si an'!II108</f>
        <v>771.50857502724205</v>
      </c>
    </row>
    <row r="120" spans="1:16" ht="15.6" customHeight="1" x14ac:dyDescent="0.25">
      <c r="A120" s="151"/>
      <c r="B120" s="152"/>
      <c r="C120" s="252" t="s">
        <v>253</v>
      </c>
      <c r="D120" s="253"/>
      <c r="E120" s="253"/>
      <c r="F120" s="254"/>
      <c r="G120" s="187">
        <f>IFERROR((H43+H44+H45+H61+H62+H63)/G82,0)</f>
        <v>42.782822202069212</v>
      </c>
      <c r="H120" s="216">
        <f>'[9]Saifi&amp;Saidi - pe trim. si an'!HI109</f>
        <v>42.782822202069212</v>
      </c>
      <c r="I120" s="187">
        <f>IFERROR((J43+J44+J45+J61+J62+J63)/I82,0)</f>
        <v>44.752924203546051</v>
      </c>
      <c r="J120" s="216">
        <f>'[9]Saifi&amp;Saidi - pe trim. si an'!HQ109</f>
        <v>44.752924203546051</v>
      </c>
      <c r="K120" s="187">
        <f>IFERROR((L43+L44+L45+L61+L62+L63)/K82,0)</f>
        <v>39.012144594493968</v>
      </c>
      <c r="L120" s="216">
        <f>'[9]Saifi&amp;Saidi - pe trim. si an'!HY109</f>
        <v>39.012144594493968</v>
      </c>
      <c r="M120" s="187">
        <f>IFERROR((N43+N44+N45+N61+N62+N63)/M82,0)</f>
        <v>36.860416019849161</v>
      </c>
      <c r="N120" s="216">
        <f>'[9]Saifi&amp;Saidi - pe trim. si an'!IG109</f>
        <v>36.860416019849161</v>
      </c>
      <c r="O120" s="187">
        <f>IFERROR((P43+P44+P45+P61+P62+P63)/O82,0)</f>
        <v>163.40866084332106</v>
      </c>
      <c r="P120" s="216">
        <f>'[9]Saifi&amp;Saidi - pe trim. si an'!II109</f>
        <v>163.40866084332106</v>
      </c>
    </row>
    <row r="121" spans="1:16" x14ac:dyDescent="0.25">
      <c r="A121" s="151"/>
      <c r="B121" s="152"/>
      <c r="C121" s="185"/>
      <c r="D121" s="185"/>
      <c r="E121" s="186"/>
      <c r="F121" s="186"/>
      <c r="G121" s="186"/>
      <c r="H121" s="216">
        <f>'[9]Saifi&amp;Saidi - pe trim. si an'!HI110</f>
        <v>0</v>
      </c>
      <c r="I121" s="186"/>
      <c r="J121" s="216">
        <f>'[9]Saifi&amp;Saidi - pe trim. si an'!HQ110</f>
        <v>0</v>
      </c>
      <c r="K121" s="186"/>
      <c r="L121" s="216">
        <f>'[9]Saifi&amp;Saidi - pe trim. si an'!HY110</f>
        <v>0</v>
      </c>
      <c r="M121" s="186"/>
      <c r="N121" s="216">
        <f>'[9]Saifi&amp;Saidi - pe trim. si an'!IG110</f>
        <v>0</v>
      </c>
      <c r="O121" s="186"/>
      <c r="P121" s="216">
        <f>'[9]Saifi&amp;Saidi - pe trim. si an'!II110</f>
        <v>0</v>
      </c>
    </row>
    <row r="122" spans="1:16" ht="15.6" customHeight="1" x14ac:dyDescent="0.25">
      <c r="A122" s="151"/>
      <c r="B122" s="152"/>
      <c r="C122" s="270" t="s">
        <v>254</v>
      </c>
      <c r="D122" s="271"/>
      <c r="E122" s="271"/>
      <c r="F122" s="272"/>
      <c r="G122" s="188">
        <f>IFERROR((H16+H17+H18+H19+H20+H21)/G88,0)</f>
        <v>0.15369306990201725</v>
      </c>
      <c r="H122" s="216">
        <f>'[9]Saifi&amp;Saidi - pe trim. si an'!HI111</f>
        <v>0.15369306990201725</v>
      </c>
      <c r="I122" s="188">
        <f>IFERROR((J16+J17+J18+J19+J20+J21)/I88,0)</f>
        <v>0.15815611959914533</v>
      </c>
      <c r="J122" s="216">
        <f>'[9]Saifi&amp;Saidi - pe trim. si an'!HQ111</f>
        <v>0.15815611959914533</v>
      </c>
      <c r="K122" s="188">
        <f>IFERROR((L16+L17+L18+L19+L20+L21)/K88,0)</f>
        <v>0.15139513527424242</v>
      </c>
      <c r="L122" s="216">
        <f>'[9]Saifi&amp;Saidi - pe trim. si an'!HY111</f>
        <v>0.15139513527424242</v>
      </c>
      <c r="M122" s="188">
        <f>IFERROR((N16+N17+N18+N19+N20+N21)/M88,0)</f>
        <v>0.16669658523590591</v>
      </c>
      <c r="N122" s="216">
        <f>'[9]Saifi&amp;Saidi - pe trim. si an'!IG111</f>
        <v>0.16669658523590591</v>
      </c>
      <c r="O122" s="188">
        <f>IFERROR((P16+P17+P18+P19+P20+P21)/O88,0)</f>
        <v>0.63085887330912127</v>
      </c>
      <c r="P122" s="216">
        <f>'[9]Saifi&amp;Saidi - pe trim. si an'!II111</f>
        <v>0.63085887330912127</v>
      </c>
    </row>
    <row r="123" spans="1:16" ht="15.6" customHeight="1" x14ac:dyDescent="0.25">
      <c r="A123" s="151"/>
      <c r="B123" s="152"/>
      <c r="C123" s="270" t="s">
        <v>255</v>
      </c>
      <c r="D123" s="271"/>
      <c r="E123" s="271"/>
      <c r="F123" s="272"/>
      <c r="G123" s="188">
        <f>IFERROR((H34+H35+H36+H37+H38+H39)/G88,0)</f>
        <v>0.45774050158657625</v>
      </c>
      <c r="H123" s="216">
        <f>'[9]Saifi&amp;Saidi - pe trim. si an'!HI112</f>
        <v>0.45774050158657625</v>
      </c>
      <c r="I123" s="188">
        <f>IFERROR((J34+J35+J36+J37+J38+J39)/I88,0)</f>
        <v>0.66687428987314745</v>
      </c>
      <c r="J123" s="216">
        <f>'[9]Saifi&amp;Saidi - pe trim. si an'!HQ112</f>
        <v>0.66687428987314745</v>
      </c>
      <c r="K123" s="188">
        <f>IFERROR((L34+L35+L36+L37+L38+L39)/K88,0)</f>
        <v>0.82621664849276777</v>
      </c>
      <c r="L123" s="216">
        <f>'[9]Saifi&amp;Saidi - pe trim. si an'!HY112</f>
        <v>0.82621664849276777</v>
      </c>
      <c r="M123" s="188">
        <f>IFERROR((N34+N35+N36+N37+N38+N39)/M88,0)</f>
        <v>0.78080452464087491</v>
      </c>
      <c r="N123" s="216">
        <f>'[9]Saifi&amp;Saidi - pe trim. si an'!IG112</f>
        <v>0.78080452464087491</v>
      </c>
      <c r="O123" s="188">
        <f>IFERROR((P34+P35+P36+P37+P38+P39)/O88,0)</f>
        <v>2.7354317924669882</v>
      </c>
      <c r="P123" s="216">
        <f>'[9]Saifi&amp;Saidi - pe trim. si an'!II112</f>
        <v>2.7354317924669882</v>
      </c>
    </row>
    <row r="124" spans="1:16" ht="15.6" customHeight="1" x14ac:dyDescent="0.25">
      <c r="A124" s="151"/>
      <c r="B124" s="152"/>
      <c r="C124" s="270" t="s">
        <v>256</v>
      </c>
      <c r="D124" s="271"/>
      <c r="E124" s="271"/>
      <c r="F124" s="272"/>
      <c r="G124" s="188">
        <f>IFERROR((H40+H41+H42+H43+H44+H45)/G88,0)</f>
        <v>48.066922343368738</v>
      </c>
      <c r="H124" s="216">
        <f>'[9]Saifi&amp;Saidi - pe trim. si an'!HI113</f>
        <v>48.066922343368738</v>
      </c>
      <c r="I124" s="188">
        <f>IFERROR((J40+J41+J42+J43+J44+J45)/I88,0)</f>
        <v>58.795207822749568</v>
      </c>
      <c r="J124" s="216">
        <f>'[9]Saifi&amp;Saidi - pe trim. si an'!HQ113</f>
        <v>58.795207822749568</v>
      </c>
      <c r="K124" s="188">
        <f>IFERROR((L40+L41+L42+L43+L44+L45)/K88,0)</f>
        <v>49.849713831000798</v>
      </c>
      <c r="L124" s="216">
        <f>'[9]Saifi&amp;Saidi - pe trim. si an'!HY113</f>
        <v>49.849713831000798</v>
      </c>
      <c r="M124" s="188">
        <f>IFERROR((N40+N41+N42+N43+N44+N45)/M88,0)</f>
        <v>51.274410559591892</v>
      </c>
      <c r="N124" s="216">
        <f>'[9]Saifi&amp;Saidi - pe trim. si an'!IG113</f>
        <v>51.274410559591892</v>
      </c>
      <c r="O124" s="188">
        <f>IFERROR((P40+P41+P42+P43+P44+P45)/O88,0)</f>
        <v>208.36245764669786</v>
      </c>
      <c r="P124" s="216">
        <f>'[9]Saifi&amp;Saidi - pe trim. si an'!II113</f>
        <v>208.36245764669786</v>
      </c>
    </row>
    <row r="125" spans="1:16" ht="15.6" customHeight="1" x14ac:dyDescent="0.25">
      <c r="A125" s="151"/>
      <c r="B125" s="152"/>
      <c r="C125" s="270" t="s">
        <v>257</v>
      </c>
      <c r="D125" s="271"/>
      <c r="E125" s="271"/>
      <c r="F125" s="272"/>
      <c r="G125" s="188">
        <f>IFERROR((H58+H59+H60+H61+H62+H63)/G88,0)</f>
        <v>50.033398640512495</v>
      </c>
      <c r="H125" s="216">
        <f>'[9]Saifi&amp;Saidi - pe trim. si an'!HI114</f>
        <v>50.033398640512495</v>
      </c>
      <c r="I125" s="188">
        <f>IFERROR((J58+J59+J60+J61+J62+J63)/I88,0)</f>
        <v>63.2015658368285</v>
      </c>
      <c r="J125" s="216">
        <f>'[9]Saifi&amp;Saidi - pe trim. si an'!HQ114</f>
        <v>63.2015658368285</v>
      </c>
      <c r="K125" s="188">
        <f>IFERROR((L58+L59+L60+L61+L62+L63)/K88,0)</f>
        <v>68.010507709640621</v>
      </c>
      <c r="L125" s="216">
        <f>'[9]Saifi&amp;Saidi - pe trim. si an'!HY114</f>
        <v>68.010507709640621</v>
      </c>
      <c r="M125" s="188">
        <f>IFERROR((N58+N59+N60+N61+N62+N63)/M88,0)</f>
        <v>64.510906995784566</v>
      </c>
      <c r="N125" s="216">
        <f>'[9]Saifi&amp;Saidi - pe trim. si an'!IG114</f>
        <v>64.510906995784566</v>
      </c>
      <c r="O125" s="188">
        <f>IFERROR((P58+P59+P60+P61+P62+P63)/O88,0)</f>
        <v>246.23722093693445</v>
      </c>
      <c r="P125" s="216">
        <f>'[9]Saifi&amp;Saidi - pe trim. si an'!II114</f>
        <v>246.23722093693445</v>
      </c>
    </row>
    <row r="126" spans="1:16" x14ac:dyDescent="0.25">
      <c r="A126" s="151"/>
      <c r="B126" s="152"/>
      <c r="C126" s="10"/>
      <c r="D126" s="10"/>
      <c r="E126" s="35"/>
      <c r="F126" s="35"/>
      <c r="G126" s="171"/>
      <c r="H126" s="216">
        <f>'[9]Saifi&amp;Saidi - pe trim. si an'!HI115</f>
        <v>0</v>
      </c>
      <c r="I126" s="171"/>
      <c r="J126" s="216">
        <f>'[9]Saifi&amp;Saidi - pe trim. si an'!HQ115</f>
        <v>0</v>
      </c>
      <c r="K126" s="171"/>
      <c r="L126" s="216">
        <f>'[9]Saifi&amp;Saidi - pe trim. si an'!HY115</f>
        <v>0</v>
      </c>
      <c r="M126" s="171"/>
      <c r="N126" s="216">
        <f>'[9]Saifi&amp;Saidi - pe trim. si an'!IG115</f>
        <v>0</v>
      </c>
      <c r="O126" s="171"/>
      <c r="P126" s="216">
        <f>'[9]Saifi&amp;Saidi - pe trim. si an'!II115</f>
        <v>0</v>
      </c>
    </row>
    <row r="127" spans="1:16" ht="15.6" customHeight="1" x14ac:dyDescent="0.25">
      <c r="A127" s="151"/>
      <c r="B127" s="152"/>
      <c r="C127" s="267" t="s">
        <v>258</v>
      </c>
      <c r="D127" s="268"/>
      <c r="E127" s="268"/>
      <c r="F127" s="269"/>
      <c r="G127" s="189">
        <f>IFERROR((H16+H19+H22+H25+H28+H31+H34+H37)/G84,0)</f>
        <v>0.70198264358771945</v>
      </c>
      <c r="H127" s="216">
        <f>'[9]Saifi&amp;Saidi - pe trim. si an'!HI116</f>
        <v>0.70198264358771945</v>
      </c>
      <c r="I127" s="189">
        <f>IFERROR((J16+J19+J22+J25+J28+J31+J34+J37)/I84,0)</f>
        <v>1.0657161969577205</v>
      </c>
      <c r="J127" s="216">
        <f>'[9]Saifi&amp;Saidi - pe trim. si an'!HQ116</f>
        <v>1.0657161969577205</v>
      </c>
      <c r="K127" s="189">
        <f>IFERROR((L16+L19+L22+L25+L28+L31+L34+L37)/K84,0)</f>
        <v>1.17748217736712</v>
      </c>
      <c r="L127" s="216">
        <f>'[9]Saifi&amp;Saidi - pe trim. si an'!HY116</f>
        <v>1.17748217736712</v>
      </c>
      <c r="M127" s="189">
        <f>IFERROR((N16+N19+N22+N25+N28+N31+N34+N37)/M84,0)</f>
        <v>1.1957205518847402</v>
      </c>
      <c r="N127" s="216">
        <f>'[9]Saifi&amp;Saidi - pe trim. si an'!IG116</f>
        <v>1.1957205518847402</v>
      </c>
      <c r="O127" s="189">
        <f>IFERROR((P16+P19+P22+P25+P28+P31+P34+P37)/O84,0)</f>
        <v>4.1470487966068443</v>
      </c>
      <c r="P127" s="216">
        <f>'[9]Saifi&amp;Saidi - pe trim. si an'!II116</f>
        <v>4.1470487966068443</v>
      </c>
    </row>
    <row r="128" spans="1:16" ht="15.6" customHeight="1" x14ac:dyDescent="0.25">
      <c r="A128" s="151"/>
      <c r="B128" s="152"/>
      <c r="C128" s="267" t="s">
        <v>259</v>
      </c>
      <c r="D128" s="268"/>
      <c r="E128" s="268"/>
      <c r="F128" s="269"/>
      <c r="G128" s="189">
        <f>IFERROR((H17+H20+H23+H26+H29+H32+H35+H38)/G85,0)</f>
        <v>0.64524837759335174</v>
      </c>
      <c r="H128" s="216">
        <f>'[9]Saifi&amp;Saidi - pe trim. si an'!HI117</f>
        <v>0.64524837759335174</v>
      </c>
      <c r="I128" s="189">
        <f>IFERROR((J17+J20+J23+J26+J29+J32+J35+J38)/I85,0)</f>
        <v>1.4406378711984071</v>
      </c>
      <c r="J128" s="216">
        <f>'[9]Saifi&amp;Saidi - pe trim. si an'!HQ117</f>
        <v>1.4406378711984071</v>
      </c>
      <c r="K128" s="189">
        <f>IFERROR((L17+L20+L23+L26+L29+L32+L35+L38)/K85,0)</f>
        <v>1.1185252697088488</v>
      </c>
      <c r="L128" s="216">
        <f>'[9]Saifi&amp;Saidi - pe trim. si an'!HY117</f>
        <v>1.1185252697088488</v>
      </c>
      <c r="M128" s="189">
        <f>IFERROR((N17+N20+N23+N26+N29+N32+N35+N38)/M85,0)</f>
        <v>0.97970830375775164</v>
      </c>
      <c r="N128" s="216">
        <f>'[9]Saifi&amp;Saidi - pe trim. si an'!IG117</f>
        <v>0.97970830375775164</v>
      </c>
      <c r="O128" s="189">
        <f>IFERROR((P17+P20+P23+P26+P29+P32+P35+P38)/O85,0)</f>
        <v>4.1863720655287855</v>
      </c>
      <c r="P128" s="216">
        <f>'[9]Saifi&amp;Saidi - pe trim. si an'!II117</f>
        <v>4.1863720655287855</v>
      </c>
    </row>
    <row r="129" spans="1:16" ht="15.6" customHeight="1" x14ac:dyDescent="0.25">
      <c r="A129" s="151"/>
      <c r="B129" s="152"/>
      <c r="C129" s="267" t="s">
        <v>260</v>
      </c>
      <c r="D129" s="268"/>
      <c r="E129" s="268"/>
      <c r="F129" s="269"/>
      <c r="G129" s="189">
        <f>IFERROR((H18+H21+H24+H27+H30+H33+H36+H39)/G86,0)</f>
        <v>0</v>
      </c>
      <c r="H129" s="216">
        <f>'[9]Saifi&amp;Saidi - pe trim. si an'!HI118</f>
        <v>0</v>
      </c>
      <c r="I129" s="189">
        <f>IFERROR((J18+J21+J24+J27+J30+J33+J36+J39)/I86,0)</f>
        <v>0</v>
      </c>
      <c r="J129" s="216">
        <f>'[9]Saifi&amp;Saidi - pe trim. si an'!HQ118</f>
        <v>0</v>
      </c>
      <c r="K129" s="189">
        <f>IFERROR((L18+L21+L24+L27+L30+L33+L36+L39)/K86,0)</f>
        <v>0</v>
      </c>
      <c r="L129" s="216">
        <f>'[9]Saifi&amp;Saidi - pe trim. si an'!HY118</f>
        <v>0</v>
      </c>
      <c r="M129" s="189">
        <f>IFERROR((N18+N21+N24+N27+N30+N33+N36+N39)/M86,0)</f>
        <v>0</v>
      </c>
      <c r="N129" s="216">
        <f>'[9]Saifi&amp;Saidi - pe trim. si an'!IG118</f>
        <v>0</v>
      </c>
      <c r="O129" s="189">
        <f>IFERROR((P18+P21+P24+P27+P30+P33+P36+P39)/O86,0)</f>
        <v>0</v>
      </c>
      <c r="P129" s="216">
        <f>'[9]Saifi&amp;Saidi - pe trim. si an'!II118</f>
        <v>0</v>
      </c>
    </row>
    <row r="130" spans="1:16" ht="15.6" customHeight="1" x14ac:dyDescent="0.25">
      <c r="A130" s="151"/>
      <c r="B130" s="152"/>
      <c r="C130" s="267" t="s">
        <v>261</v>
      </c>
      <c r="D130" s="268"/>
      <c r="E130" s="268"/>
      <c r="F130" s="269"/>
      <c r="G130" s="190">
        <f t="shared" ref="G130:G135" si="36">IFERROR((H16+H22+H28+H34)/G72,0)</f>
        <v>1.0670188739956066</v>
      </c>
      <c r="H130" s="216">
        <f>'[9]Saifi&amp;Saidi - pe trim. si an'!HI119</f>
        <v>1.0670188739956066</v>
      </c>
      <c r="I130" s="190">
        <f t="shared" ref="I130:I135" si="37">IFERROR((J16+J22+J28+J34)/I72,0)</f>
        <v>1.6815753294400457</v>
      </c>
      <c r="J130" s="216">
        <f>'[9]Saifi&amp;Saidi - pe trim. si an'!HQ119</f>
        <v>1.6815753294400457</v>
      </c>
      <c r="K130" s="190">
        <f t="shared" ref="K130:K135" si="38">IFERROR((L16+L22+L28+L34)/K72,0)</f>
        <v>1.8622347068745919</v>
      </c>
      <c r="L130" s="216">
        <f>'[9]Saifi&amp;Saidi - pe trim. si an'!HY119</f>
        <v>1.8622347068745919</v>
      </c>
      <c r="M130" s="190">
        <f t="shared" ref="M130:M135" si="39">IFERROR((N16+N22+N28+N34)/M72,0)</f>
        <v>1.9001411912369039</v>
      </c>
      <c r="N130" s="216">
        <f>'[9]Saifi&amp;Saidi - pe trim. si an'!IG119</f>
        <v>1.9001411912369039</v>
      </c>
      <c r="O130" s="190">
        <f t="shared" ref="O130:O135" si="40">IFERROR((P16+P22+P28+P34)/O72,0)</f>
        <v>6.5109701015471479</v>
      </c>
      <c r="P130" s="216">
        <f>'[9]Saifi&amp;Saidi - pe trim. si an'!II119</f>
        <v>6.5109701015471479</v>
      </c>
    </row>
    <row r="131" spans="1:16" ht="15.6" customHeight="1" x14ac:dyDescent="0.25">
      <c r="A131" s="151"/>
      <c r="B131" s="152"/>
      <c r="C131" s="264" t="s">
        <v>262</v>
      </c>
      <c r="D131" s="265"/>
      <c r="E131" s="265"/>
      <c r="F131" s="266"/>
      <c r="G131" s="191">
        <f t="shared" si="36"/>
        <v>0.88768975147615925</v>
      </c>
      <c r="H131" s="216">
        <f>'[9]Saifi&amp;Saidi - pe trim. si an'!HI120</f>
        <v>0.88768975147615925</v>
      </c>
      <c r="I131" s="191">
        <f t="shared" si="37"/>
        <v>2.0730092026686746</v>
      </c>
      <c r="J131" s="216">
        <f>'[9]Saifi&amp;Saidi - pe trim. si an'!HQ120</f>
        <v>2.0730092026686746</v>
      </c>
      <c r="K131" s="191">
        <f t="shared" si="38"/>
        <v>1.4679822012582353</v>
      </c>
      <c r="L131" s="216">
        <f>'[9]Saifi&amp;Saidi - pe trim. si an'!HY120</f>
        <v>1.4679822012582353</v>
      </c>
      <c r="M131" s="191">
        <f t="shared" si="39"/>
        <v>1.4061838052314803</v>
      </c>
      <c r="N131" s="216">
        <f>'[9]Saifi&amp;Saidi - pe trim. si an'!IG120</f>
        <v>1.4061838052314803</v>
      </c>
      <c r="O131" s="191">
        <f t="shared" si="40"/>
        <v>5.8348649606345493</v>
      </c>
      <c r="P131" s="216">
        <f>'[9]Saifi&amp;Saidi - pe trim. si an'!II120</f>
        <v>5.8348649606345493</v>
      </c>
    </row>
    <row r="132" spans="1:16" ht="15.6" customHeight="1" x14ac:dyDescent="0.25">
      <c r="A132" s="151"/>
      <c r="B132" s="152"/>
      <c r="C132" s="267" t="s">
        <v>263</v>
      </c>
      <c r="D132" s="268"/>
      <c r="E132" s="268"/>
      <c r="F132" s="269"/>
      <c r="G132" s="190">
        <f t="shared" si="36"/>
        <v>0</v>
      </c>
      <c r="H132" s="216">
        <f>'[9]Saifi&amp;Saidi - pe trim. si an'!HI121</f>
        <v>0</v>
      </c>
      <c r="I132" s="190">
        <f t="shared" si="37"/>
        <v>0</v>
      </c>
      <c r="J132" s="216">
        <f>'[9]Saifi&amp;Saidi - pe trim. si an'!HQ121</f>
        <v>0</v>
      </c>
      <c r="K132" s="190">
        <f t="shared" si="38"/>
        <v>0</v>
      </c>
      <c r="L132" s="216">
        <f>'[9]Saifi&amp;Saidi - pe trim. si an'!HY121</f>
        <v>0</v>
      </c>
      <c r="M132" s="190">
        <f t="shared" si="39"/>
        <v>0</v>
      </c>
      <c r="N132" s="216">
        <f>'[9]Saifi&amp;Saidi - pe trim. si an'!IG121</f>
        <v>0</v>
      </c>
      <c r="O132" s="190">
        <f t="shared" si="40"/>
        <v>0</v>
      </c>
      <c r="P132" s="216">
        <f>'[9]Saifi&amp;Saidi - pe trim. si an'!II121</f>
        <v>0</v>
      </c>
    </row>
    <row r="133" spans="1:16" ht="15.6" customHeight="1" x14ac:dyDescent="0.25">
      <c r="A133" s="151"/>
      <c r="B133" s="152"/>
      <c r="C133" s="267" t="s">
        <v>264</v>
      </c>
      <c r="D133" s="268"/>
      <c r="E133" s="268"/>
      <c r="F133" s="269"/>
      <c r="G133" s="190">
        <f t="shared" si="36"/>
        <v>0.36943175955409391</v>
      </c>
      <c r="H133" s="216">
        <f>'[9]Saifi&amp;Saidi - pe trim. si an'!HI122</f>
        <v>0.36943175955409391</v>
      </c>
      <c r="I133" s="190">
        <f t="shared" si="37"/>
        <v>0.50453492551984569</v>
      </c>
      <c r="J133" s="216">
        <f>'[9]Saifi&amp;Saidi - pe trim. si an'!HQ122</f>
        <v>0.50453492551984569</v>
      </c>
      <c r="K133" s="190">
        <f t="shared" si="38"/>
        <v>0.55351195194757963</v>
      </c>
      <c r="L133" s="216">
        <f>'[9]Saifi&amp;Saidi - pe trim. si an'!HY122</f>
        <v>0.55351195194757963</v>
      </c>
      <c r="M133" s="190">
        <f t="shared" si="39"/>
        <v>0.5488807300082259</v>
      </c>
      <c r="N133" s="216">
        <f>'[9]Saifi&amp;Saidi - pe trim. si an'!IG122</f>
        <v>0.5488807300082259</v>
      </c>
      <c r="O133" s="190">
        <f t="shared" si="40"/>
        <v>1.9763593670297452</v>
      </c>
      <c r="P133" s="216">
        <f>'[9]Saifi&amp;Saidi - pe trim. si an'!II122</f>
        <v>1.9763593670297452</v>
      </c>
    </row>
    <row r="134" spans="1:16" ht="15.6" customHeight="1" x14ac:dyDescent="0.25">
      <c r="A134" s="151"/>
      <c r="B134" s="152"/>
      <c r="C134" s="267" t="s">
        <v>265</v>
      </c>
      <c r="D134" s="268"/>
      <c r="E134" s="268"/>
      <c r="F134" s="269"/>
      <c r="G134" s="190">
        <f t="shared" si="36"/>
        <v>0.37652575519316517</v>
      </c>
      <c r="H134" s="216">
        <f>'[9]Saifi&amp;Saidi - pe trim. si an'!HI123</f>
        <v>0.37652575519316517</v>
      </c>
      <c r="I134" s="190">
        <f t="shared" si="37"/>
        <v>0.73891179463155598</v>
      </c>
      <c r="J134" s="216">
        <f>'[9]Saifi&amp;Saidi - pe trim. si an'!HQ123</f>
        <v>0.73891179463155598</v>
      </c>
      <c r="K134" s="190">
        <f t="shared" si="38"/>
        <v>0.7305001156986225</v>
      </c>
      <c r="L134" s="216">
        <f>'[9]Saifi&amp;Saidi - pe trim. si an'!HY123</f>
        <v>0.7305001156986225</v>
      </c>
      <c r="M134" s="190">
        <f t="shared" si="39"/>
        <v>0.50482443770996321</v>
      </c>
      <c r="N134" s="216">
        <f>'[9]Saifi&amp;Saidi - pe trim. si an'!IG123</f>
        <v>0.50482443770996321</v>
      </c>
      <c r="O134" s="190">
        <f t="shared" si="40"/>
        <v>2.3507621032333073</v>
      </c>
      <c r="P134" s="216">
        <f>'[9]Saifi&amp;Saidi - pe trim. si an'!II123</f>
        <v>2.3507621032333073</v>
      </c>
    </row>
    <row r="135" spans="1:16" ht="15.6" customHeight="1" x14ac:dyDescent="0.25">
      <c r="A135" s="151"/>
      <c r="B135" s="152"/>
      <c r="C135" s="267" t="s">
        <v>266</v>
      </c>
      <c r="D135" s="268"/>
      <c r="E135" s="268"/>
      <c r="F135" s="269"/>
      <c r="G135" s="190">
        <f t="shared" si="36"/>
        <v>0</v>
      </c>
      <c r="H135" s="216">
        <f>'[9]Saifi&amp;Saidi - pe trim. si an'!HI124</f>
        <v>0</v>
      </c>
      <c r="I135" s="190">
        <f t="shared" si="37"/>
        <v>0</v>
      </c>
      <c r="J135" s="216">
        <f>'[9]Saifi&amp;Saidi - pe trim. si an'!HQ124</f>
        <v>0</v>
      </c>
      <c r="K135" s="190">
        <f t="shared" si="38"/>
        <v>0</v>
      </c>
      <c r="L135" s="216">
        <f>'[9]Saifi&amp;Saidi - pe trim. si an'!HY124</f>
        <v>0</v>
      </c>
      <c r="M135" s="190">
        <f t="shared" si="39"/>
        <v>0</v>
      </c>
      <c r="N135" s="216">
        <f>'[9]Saifi&amp;Saidi - pe trim. si an'!IG124</f>
        <v>0</v>
      </c>
      <c r="O135" s="190">
        <f t="shared" si="40"/>
        <v>0</v>
      </c>
      <c r="P135" s="216">
        <f>'[9]Saifi&amp;Saidi - pe trim. si an'!II124</f>
        <v>0</v>
      </c>
    </row>
    <row r="136" spans="1:16" x14ac:dyDescent="0.25">
      <c r="A136" s="151"/>
      <c r="B136" s="152"/>
      <c r="C136" s="192"/>
      <c r="D136" s="192"/>
      <c r="E136" s="193"/>
      <c r="F136" s="193"/>
      <c r="G136" s="194"/>
      <c r="H136" s="216">
        <f>'[9]Saifi&amp;Saidi - pe trim. si an'!HI125</f>
        <v>0</v>
      </c>
      <c r="I136" s="194"/>
      <c r="J136" s="216">
        <f>'[9]Saifi&amp;Saidi - pe trim. si an'!HQ125</f>
        <v>0</v>
      </c>
      <c r="K136" s="194"/>
      <c r="L136" s="216">
        <f>'[9]Saifi&amp;Saidi - pe trim. si an'!HY125</f>
        <v>0</v>
      </c>
      <c r="M136" s="194"/>
      <c r="N136" s="216">
        <f>'[9]Saifi&amp;Saidi - pe trim. si an'!IG125</f>
        <v>0</v>
      </c>
      <c r="O136" s="194"/>
      <c r="P136" s="216">
        <f>'[9]Saifi&amp;Saidi - pe trim. si an'!II125</f>
        <v>0</v>
      </c>
    </row>
    <row r="137" spans="1:16" ht="15.6" customHeight="1" x14ac:dyDescent="0.25">
      <c r="A137" s="151"/>
      <c r="B137" s="152"/>
      <c r="C137" s="261" t="s">
        <v>267</v>
      </c>
      <c r="D137" s="262"/>
      <c r="E137" s="262"/>
      <c r="F137" s="263"/>
      <c r="G137" s="195">
        <f>IFERROR((H40+H43+H46+H49+H52+H55+H58+H61)/G84,0)</f>
        <v>111.45246321152074</v>
      </c>
      <c r="H137" s="216">
        <f>'[9]Saifi&amp;Saidi - pe trim. si an'!HI126</f>
        <v>111.45246321152074</v>
      </c>
      <c r="I137" s="195">
        <f>IFERROR((J40+J43+J46+J49+J52+J55+J58+J61)/I84,0)</f>
        <v>138.38333328008727</v>
      </c>
      <c r="J137" s="216">
        <f>'[9]Saifi&amp;Saidi - pe trim. si an'!HQ126</f>
        <v>138.38333328008727</v>
      </c>
      <c r="K137" s="195">
        <f>IFERROR((L40+L43+L46+L49+L52+L55+L58+L61)/K84,0)</f>
        <v>241.20116983803774</v>
      </c>
      <c r="L137" s="216">
        <f>'[9]Saifi&amp;Saidi - pe trim. si an'!HY126</f>
        <v>241.20116983803774</v>
      </c>
      <c r="M137" s="195">
        <f>IFERROR((N40+N43+N46+N49+N52+N55+N58+N61)/M84,0)</f>
        <v>341.26986716558861</v>
      </c>
      <c r="N137" s="216">
        <f>'[9]Saifi&amp;Saidi - pe trim. si an'!IG126</f>
        <v>341.26986716558861</v>
      </c>
      <c r="O137" s="195">
        <f>IFERROR((P40+P43+P46+P49+P52+P55+P58+P61)/O84,0)</f>
        <v>833.71134397206413</v>
      </c>
      <c r="P137" s="216">
        <f>'[9]Saifi&amp;Saidi - pe trim. si an'!II126</f>
        <v>833.71134397206413</v>
      </c>
    </row>
    <row r="138" spans="1:16" ht="15.6" customHeight="1" x14ac:dyDescent="0.25">
      <c r="A138" s="151"/>
      <c r="B138" s="152"/>
      <c r="C138" s="261" t="s">
        <v>268</v>
      </c>
      <c r="D138" s="262"/>
      <c r="E138" s="262"/>
      <c r="F138" s="263"/>
      <c r="G138" s="195">
        <f>IFERROR((H41+H44+H47+H50+H53+H56+H59+H62)/G85,0)</f>
        <v>149.93126482438041</v>
      </c>
      <c r="H138" s="216">
        <f>'[9]Saifi&amp;Saidi - pe trim. si an'!HI127</f>
        <v>149.93126482438041</v>
      </c>
      <c r="I138" s="195">
        <f>IFERROR((J41+J44+J47+J50+J53+J56+J59+J62)/I85,0)</f>
        <v>91.094897509608657</v>
      </c>
      <c r="J138" s="216">
        <f>'[9]Saifi&amp;Saidi - pe trim. si an'!HQ127</f>
        <v>91.094897509608657</v>
      </c>
      <c r="K138" s="195">
        <f>IFERROR((L41+L44+L47+L50+L53+L56+L59+L62)/K85,0)</f>
        <v>237.51071567691824</v>
      </c>
      <c r="L138" s="216">
        <f>'[9]Saifi&amp;Saidi - pe trim. si an'!HY127</f>
        <v>237.51071567691824</v>
      </c>
      <c r="M138" s="195">
        <f>IFERROR((N41+N44+N47+N50+N53+N56+N59+N62)/M85,0)</f>
        <v>223.7896674694272</v>
      </c>
      <c r="N138" s="216">
        <f>'[9]Saifi&amp;Saidi - pe trim. si an'!IG127</f>
        <v>223.7896674694272</v>
      </c>
      <c r="O138" s="195">
        <f>IFERROR((P41+P44+P47+P50+P53+P56+P59+P62)/O85,0)</f>
        <v>702.83029714645045</v>
      </c>
      <c r="P138" s="216">
        <f>'[9]Saifi&amp;Saidi - pe trim. si an'!II127</f>
        <v>702.83029714645045</v>
      </c>
    </row>
    <row r="139" spans="1:16" ht="15.6" customHeight="1" x14ac:dyDescent="0.25">
      <c r="A139" s="151"/>
      <c r="B139" s="152"/>
      <c r="C139" s="261" t="s">
        <v>269</v>
      </c>
      <c r="D139" s="262"/>
      <c r="E139" s="262"/>
      <c r="F139" s="263"/>
      <c r="G139" s="195">
        <f>IFERROR((H42+H45+H48+H51+H54+H57+H60+H63)/G86,0)</f>
        <v>0</v>
      </c>
      <c r="H139" s="216">
        <f>'[9]Saifi&amp;Saidi - pe trim. si an'!HI128</f>
        <v>0</v>
      </c>
      <c r="I139" s="195">
        <f>IFERROR((J42+J45+J48+J51+J54+J57+J60+J63)/I86,0)</f>
        <v>0</v>
      </c>
      <c r="J139" s="216">
        <f>'[9]Saifi&amp;Saidi - pe trim. si an'!HQ128</f>
        <v>0</v>
      </c>
      <c r="K139" s="195">
        <f>IFERROR((L42+L45+L48+L51+L54+L57+L60+L63)/K86,0)</f>
        <v>0</v>
      </c>
      <c r="L139" s="216">
        <f>'[9]Saifi&amp;Saidi - pe trim. si an'!HY128</f>
        <v>0</v>
      </c>
      <c r="M139" s="195">
        <f>IFERROR((N42+N45+N48+N51+N54+N57+N60+N63)/M86,0)</f>
        <v>0</v>
      </c>
      <c r="N139" s="216">
        <f>'[9]Saifi&amp;Saidi - pe trim. si an'!IG128</f>
        <v>0</v>
      </c>
      <c r="O139" s="195">
        <f>IFERROR((P42+P45+P48+P51+P54+P57+P60+P63)/O86,0)</f>
        <v>0</v>
      </c>
      <c r="P139" s="216">
        <f>'[9]Saifi&amp;Saidi - pe trim. si an'!II128</f>
        <v>0</v>
      </c>
    </row>
    <row r="140" spans="1:16" ht="15.6" customHeight="1" x14ac:dyDescent="0.25">
      <c r="A140" s="151"/>
      <c r="B140" s="152"/>
      <c r="C140" s="261" t="s">
        <v>270</v>
      </c>
      <c r="D140" s="262"/>
      <c r="E140" s="262"/>
      <c r="F140" s="263"/>
      <c r="G140" s="195">
        <f t="shared" ref="G140:G145" si="41">IFERROR((H40+H46+H52+H58)/G72,0)</f>
        <v>174.81900023229699</v>
      </c>
      <c r="H140" s="216">
        <f>'[9]Saifi&amp;Saidi - pe trim. si an'!HI129</f>
        <v>174.81900023229699</v>
      </c>
      <c r="I140" s="195">
        <f t="shared" ref="I140:I145" si="42">IFERROR((J40+J46+J52+J58)/I72,0)</f>
        <v>237.31969031983934</v>
      </c>
      <c r="J140" s="216">
        <f>'[9]Saifi&amp;Saidi - pe trim. si an'!HQ129</f>
        <v>237.31969031983934</v>
      </c>
      <c r="K140" s="195">
        <f t="shared" ref="K140:K145" si="43">IFERROR((L40+L46+L52+L58)/K72,0)</f>
        <v>460.21558352158007</v>
      </c>
      <c r="L140" s="216">
        <f>'[9]Saifi&amp;Saidi - pe trim. si an'!HY129</f>
        <v>460.21558352158007</v>
      </c>
      <c r="M140" s="195">
        <f t="shared" ref="M140:M145" si="44">IFERROR((N40+N46+N52+N58)/M72,0)</f>
        <v>668.4110282584362</v>
      </c>
      <c r="N140" s="216">
        <f>'[9]Saifi&amp;Saidi - pe trim. si an'!IG129</f>
        <v>668.4110282584362</v>
      </c>
      <c r="O140" s="195">
        <f t="shared" ref="O140:O145" si="45">IFERROR((P40+P46+P52+P58)/O72,0)</f>
        <v>1540.7653023321523</v>
      </c>
      <c r="P140" s="216">
        <f>'[9]Saifi&amp;Saidi - pe trim. si an'!II129</f>
        <v>1540.7653023321523</v>
      </c>
    </row>
    <row r="141" spans="1:16" ht="15.6" customHeight="1" x14ac:dyDescent="0.25">
      <c r="A141" s="151"/>
      <c r="B141" s="152"/>
      <c r="C141" s="264" t="s">
        <v>271</v>
      </c>
      <c r="D141" s="265"/>
      <c r="E141" s="265"/>
      <c r="F141" s="266"/>
      <c r="G141" s="196">
        <f t="shared" si="41"/>
        <v>225.21667388836326</v>
      </c>
      <c r="H141" s="216">
        <f>'[9]Saifi&amp;Saidi - pe trim. si an'!HI130</f>
        <v>225.21667388836326</v>
      </c>
      <c r="I141" s="196">
        <f t="shared" si="42"/>
        <v>121.96104570526589</v>
      </c>
      <c r="J141" s="216">
        <f>'[9]Saifi&amp;Saidi - pe trim. si an'!HQ130</f>
        <v>121.96104570526589</v>
      </c>
      <c r="K141" s="196">
        <f t="shared" si="43"/>
        <v>416.38265380258701</v>
      </c>
      <c r="L141" s="216">
        <f>'[9]Saifi&amp;Saidi - pe trim. si an'!HY130</f>
        <v>416.38265380258701</v>
      </c>
      <c r="M141" s="196">
        <f t="shared" si="44"/>
        <v>383.60830571262255</v>
      </c>
      <c r="N141" s="216">
        <f>'[9]Saifi&amp;Saidi - pe trim. si an'!IG130</f>
        <v>383.60830571262255</v>
      </c>
      <c r="O141" s="196">
        <f t="shared" si="45"/>
        <v>1147.1686791088387</v>
      </c>
      <c r="P141" s="216">
        <f>'[9]Saifi&amp;Saidi - pe trim. si an'!II130</f>
        <v>1147.1686791088387</v>
      </c>
    </row>
    <row r="142" spans="1:16" ht="15.6" customHeight="1" x14ac:dyDescent="0.25">
      <c r="A142" s="151"/>
      <c r="B142" s="152"/>
      <c r="C142" s="261" t="s">
        <v>272</v>
      </c>
      <c r="D142" s="262"/>
      <c r="E142" s="262"/>
      <c r="F142" s="263"/>
      <c r="G142" s="195">
        <f t="shared" si="41"/>
        <v>0</v>
      </c>
      <c r="H142" s="216">
        <f>'[9]Saifi&amp;Saidi - pe trim. si an'!HI131</f>
        <v>0</v>
      </c>
      <c r="I142" s="195">
        <f t="shared" si="42"/>
        <v>0</v>
      </c>
      <c r="J142" s="216">
        <f>'[9]Saifi&amp;Saidi - pe trim. si an'!HQ131</f>
        <v>0</v>
      </c>
      <c r="K142" s="195">
        <f t="shared" si="43"/>
        <v>0</v>
      </c>
      <c r="L142" s="216">
        <f>'[9]Saifi&amp;Saidi - pe trim. si an'!HY131</f>
        <v>0</v>
      </c>
      <c r="M142" s="195">
        <f t="shared" si="44"/>
        <v>0</v>
      </c>
      <c r="N142" s="216">
        <f>'[9]Saifi&amp;Saidi - pe trim. si an'!IG131</f>
        <v>0</v>
      </c>
      <c r="O142" s="195">
        <f t="shared" si="45"/>
        <v>0</v>
      </c>
      <c r="P142" s="216">
        <f>'[9]Saifi&amp;Saidi - pe trim. si an'!II131</f>
        <v>0</v>
      </c>
    </row>
    <row r="143" spans="1:16" ht="15.6" customHeight="1" x14ac:dyDescent="0.25">
      <c r="A143" s="151"/>
      <c r="B143" s="152"/>
      <c r="C143" s="261" t="s">
        <v>273</v>
      </c>
      <c r="D143" s="262"/>
      <c r="E143" s="262"/>
      <c r="F143" s="263"/>
      <c r="G143" s="195">
        <f t="shared" si="41"/>
        <v>53.72504837145862</v>
      </c>
      <c r="H143" s="216">
        <f>'[9]Saifi&amp;Saidi - pe trim. si an'!HI132</f>
        <v>53.72504837145862</v>
      </c>
      <c r="I143" s="195">
        <f t="shared" si="42"/>
        <v>48.230849202743535</v>
      </c>
      <c r="J143" s="216">
        <f>'[9]Saifi&amp;Saidi - pe trim. si an'!HQ132</f>
        <v>48.230849202743535</v>
      </c>
      <c r="K143" s="195">
        <f t="shared" si="43"/>
        <v>41.62764920490617</v>
      </c>
      <c r="L143" s="216">
        <f>'[9]Saifi&amp;Saidi - pe trim. si an'!HY132</f>
        <v>41.62764920490617</v>
      </c>
      <c r="M143" s="195">
        <f t="shared" si="44"/>
        <v>40.869909315995237</v>
      </c>
      <c r="N143" s="216">
        <f>'[9]Saifi&amp;Saidi - pe trim. si an'!IG132</f>
        <v>40.869909315995237</v>
      </c>
      <c r="O143" s="195">
        <f t="shared" si="45"/>
        <v>184.45345609510358</v>
      </c>
      <c r="P143" s="216">
        <f>'[9]Saifi&amp;Saidi - pe trim. si an'!II132</f>
        <v>184.45345609510358</v>
      </c>
    </row>
    <row r="144" spans="1:16" ht="15.6" customHeight="1" x14ac:dyDescent="0.25">
      <c r="A144" s="151"/>
      <c r="B144" s="152"/>
      <c r="C144" s="261" t="s">
        <v>274</v>
      </c>
      <c r="D144" s="262"/>
      <c r="E144" s="262"/>
      <c r="F144" s="263"/>
      <c r="G144" s="195">
        <f t="shared" si="41"/>
        <v>66.484729985308135</v>
      </c>
      <c r="H144" s="216">
        <f>'[9]Saifi&amp;Saidi - pe trim. si an'!HI133</f>
        <v>66.484729985308135</v>
      </c>
      <c r="I144" s="195">
        <f t="shared" si="42"/>
        <v>56.84353285379656</v>
      </c>
      <c r="J144" s="216">
        <f>'[9]Saifi&amp;Saidi - pe trim. si an'!HQ133</f>
        <v>56.84353285379656</v>
      </c>
      <c r="K144" s="195">
        <f t="shared" si="43"/>
        <v>38.897367154708405</v>
      </c>
      <c r="L144" s="216">
        <f>'[9]Saifi&amp;Saidi - pe trim. si an'!HY133</f>
        <v>38.897367154708405</v>
      </c>
      <c r="M144" s="195">
        <f t="shared" si="44"/>
        <v>45.830341474949748</v>
      </c>
      <c r="N144" s="216">
        <f>'[9]Saifi&amp;Saidi - pe trim. si an'!IG133</f>
        <v>45.830341474949748</v>
      </c>
      <c r="O144" s="195">
        <f t="shared" si="45"/>
        <v>208.05597146876289</v>
      </c>
      <c r="P144" s="216">
        <f>'[9]Saifi&amp;Saidi - pe trim. si an'!II133</f>
        <v>208.05597146876289</v>
      </c>
    </row>
    <row r="145" spans="1:16" ht="15.6" customHeight="1" x14ac:dyDescent="0.25">
      <c r="A145" s="151"/>
      <c r="B145" s="152"/>
      <c r="C145" s="261" t="s">
        <v>275</v>
      </c>
      <c r="D145" s="262"/>
      <c r="E145" s="262"/>
      <c r="F145" s="263"/>
      <c r="G145" s="195">
        <f t="shared" si="41"/>
        <v>0</v>
      </c>
      <c r="H145" s="216">
        <f>'[9]Saifi&amp;Saidi - pe trim. si an'!HI134</f>
        <v>0</v>
      </c>
      <c r="I145" s="195">
        <f t="shared" si="42"/>
        <v>0</v>
      </c>
      <c r="J145" s="216">
        <f>'[9]Saifi&amp;Saidi - pe trim. si an'!HQ134</f>
        <v>0</v>
      </c>
      <c r="K145" s="195">
        <f t="shared" si="43"/>
        <v>0</v>
      </c>
      <c r="L145" s="216">
        <f>'[9]Saifi&amp;Saidi - pe trim. si an'!HY134</f>
        <v>0</v>
      </c>
      <c r="M145" s="195">
        <f t="shared" si="44"/>
        <v>0</v>
      </c>
      <c r="N145" s="216">
        <f>'[9]Saifi&amp;Saidi - pe trim. si an'!IG134</f>
        <v>0</v>
      </c>
      <c r="O145" s="195">
        <f t="shared" si="45"/>
        <v>0</v>
      </c>
      <c r="P145" s="216">
        <f>'[9]Saifi&amp;Saidi - pe trim. si an'!II134</f>
        <v>0</v>
      </c>
    </row>
    <row r="146" spans="1:16" x14ac:dyDescent="0.25">
      <c r="A146" s="151"/>
      <c r="B146" s="152"/>
      <c r="C146" s="167"/>
      <c r="D146" s="167"/>
      <c r="E146" s="168"/>
      <c r="F146" s="168"/>
      <c r="G146" s="167"/>
      <c r="H146" s="216">
        <f>'[9]Saifi&amp;Saidi - pe trim. si an'!HI135</f>
        <v>0</v>
      </c>
      <c r="I146" s="167"/>
      <c r="J146" s="216">
        <f>'[9]Saifi&amp;Saidi - pe trim. si an'!HQ135</f>
        <v>0</v>
      </c>
      <c r="K146" s="167"/>
      <c r="L146" s="216">
        <f>'[9]Saifi&amp;Saidi - pe trim. si an'!HY135</f>
        <v>0</v>
      </c>
      <c r="M146" s="167"/>
      <c r="N146" s="216">
        <f>'[9]Saifi&amp;Saidi - pe trim. si an'!IG135</f>
        <v>0</v>
      </c>
      <c r="O146" s="167"/>
      <c r="P146" s="216">
        <f>'[9]Saifi&amp;Saidi - pe trim. si an'!II135</f>
        <v>0</v>
      </c>
    </row>
    <row r="147" spans="1:16" ht="15.6" customHeight="1" x14ac:dyDescent="0.25">
      <c r="A147" s="151"/>
      <c r="B147" s="152"/>
      <c r="C147" s="261" t="s">
        <v>258</v>
      </c>
      <c r="D147" s="262"/>
      <c r="E147" s="262"/>
      <c r="F147" s="263"/>
      <c r="G147" s="195">
        <f>IFERROR((H16+H19+H22+H25+H28+H31+H34+H37)/G84,0)</f>
        <v>0.70198264358771945</v>
      </c>
      <c r="H147" s="216">
        <f>'[9]Saifi&amp;Saidi - pe trim. si an'!HI136</f>
        <v>0.70198264358771945</v>
      </c>
      <c r="I147" s="195">
        <f>IFERROR((J16+J19+J22+J25+J28+J31+J34+J37)/I84,0)</f>
        <v>1.0657161969577205</v>
      </c>
      <c r="J147" s="216">
        <f>'[9]Saifi&amp;Saidi - pe trim. si an'!HQ136</f>
        <v>1.0657161969577205</v>
      </c>
      <c r="K147" s="195">
        <f>IFERROR((L16+L19+L22+L25+L28+L31+L34+L37)/K84,0)</f>
        <v>1.17748217736712</v>
      </c>
      <c r="L147" s="216">
        <f>'[9]Saifi&amp;Saidi - pe trim. si an'!HY136</f>
        <v>1.17748217736712</v>
      </c>
      <c r="M147" s="195">
        <f>IFERROR((N16+N19+N22+N25+N28+N31+N34+N37)/M84,0)</f>
        <v>1.1957205518847402</v>
      </c>
      <c r="N147" s="216">
        <f>'[9]Saifi&amp;Saidi - pe trim. si an'!IG136</f>
        <v>1.1957205518847402</v>
      </c>
      <c r="O147" s="195">
        <f>IFERROR((P16+P19+P22+P25+P28+P31+P34+P37)/O84,0)</f>
        <v>4.1470487966068443</v>
      </c>
      <c r="P147" s="216">
        <f>'[9]Saifi&amp;Saidi - pe trim. si an'!II136</f>
        <v>4.1470487966068443</v>
      </c>
    </row>
    <row r="148" spans="1:16" ht="15.6" customHeight="1" x14ac:dyDescent="0.25">
      <c r="A148" s="151"/>
      <c r="B148" s="152"/>
      <c r="C148" s="261" t="s">
        <v>259</v>
      </c>
      <c r="D148" s="262"/>
      <c r="E148" s="262"/>
      <c r="F148" s="263"/>
      <c r="G148" s="195">
        <f>IFERROR((H17+H20+H23+H26+H29+H32+H35+H38)/G85,0)</f>
        <v>0.64524837759335174</v>
      </c>
      <c r="H148" s="216">
        <f>'[9]Saifi&amp;Saidi - pe trim. si an'!HI137</f>
        <v>0.64524837759335174</v>
      </c>
      <c r="I148" s="195">
        <f>IFERROR((J17+J20+J23+J26+J29+J32+J35+J38)/I85,0)</f>
        <v>1.4406378711984071</v>
      </c>
      <c r="J148" s="216">
        <f>'[9]Saifi&amp;Saidi - pe trim. si an'!HQ137</f>
        <v>1.4406378711984071</v>
      </c>
      <c r="K148" s="195">
        <f>IFERROR((L17+L20+L23+L26+L29+L32+L35+L38)/K85,0)</f>
        <v>1.1185252697088488</v>
      </c>
      <c r="L148" s="216">
        <f>'[9]Saifi&amp;Saidi - pe trim. si an'!HY137</f>
        <v>1.1185252697088488</v>
      </c>
      <c r="M148" s="195">
        <f>IFERROR((N17+N20+N23+N26+N29+N32+N35+N38)/M85,0)</f>
        <v>0.97970830375775164</v>
      </c>
      <c r="N148" s="216">
        <f>'[9]Saifi&amp;Saidi - pe trim. si an'!IG137</f>
        <v>0.97970830375775164</v>
      </c>
      <c r="O148" s="195">
        <f>IFERROR((P17+P20+P23+P26+P29+P32+P35+P38)/O85,0)</f>
        <v>4.1863720655287855</v>
      </c>
      <c r="P148" s="216">
        <f>'[9]Saifi&amp;Saidi - pe trim. si an'!II137</f>
        <v>4.1863720655287855</v>
      </c>
    </row>
    <row r="149" spans="1:16" ht="15.6" customHeight="1" x14ac:dyDescent="0.25">
      <c r="A149" s="151"/>
      <c r="B149" s="152"/>
      <c r="C149" s="261" t="s">
        <v>260</v>
      </c>
      <c r="D149" s="262"/>
      <c r="E149" s="262"/>
      <c r="F149" s="263"/>
      <c r="G149" s="195">
        <f>IFERROR((H18+H21+H24+H27+H30+H33+H36+H39)/G86,0)</f>
        <v>0</v>
      </c>
      <c r="H149" s="216">
        <f>'[9]Saifi&amp;Saidi - pe trim. si an'!HI138</f>
        <v>0</v>
      </c>
      <c r="I149" s="195">
        <f>IFERROR((J18+J21+J24+J27+J30+J33+J36+J39)/I86,0)</f>
        <v>0</v>
      </c>
      <c r="J149" s="216">
        <f>'[9]Saifi&amp;Saidi - pe trim. si an'!HQ138</f>
        <v>0</v>
      </c>
      <c r="K149" s="195">
        <f>IFERROR((L18+L21+L24+L27+L30+L33+L36+L39)/K86,0)</f>
        <v>0</v>
      </c>
      <c r="L149" s="216">
        <f>'[9]Saifi&amp;Saidi - pe trim. si an'!HY138</f>
        <v>0</v>
      </c>
      <c r="M149" s="195">
        <f>IFERROR((N18+N21+N24+N27+N30+N33+N36+N39)/M86,0)</f>
        <v>0</v>
      </c>
      <c r="N149" s="216">
        <f>'[9]Saifi&amp;Saidi - pe trim. si an'!IG138</f>
        <v>0</v>
      </c>
      <c r="O149" s="195">
        <f>IFERROR((P18+P21+P24+P27+P30+P33+P36+P39)/O86,0)</f>
        <v>0</v>
      </c>
      <c r="P149" s="216">
        <f>'[9]Saifi&amp;Saidi - pe trim. si an'!II138</f>
        <v>0</v>
      </c>
    </row>
    <row r="150" spans="1:16" ht="15.6" customHeight="1" x14ac:dyDescent="0.25">
      <c r="A150" s="151"/>
      <c r="B150" s="152"/>
      <c r="C150" s="261" t="s">
        <v>267</v>
      </c>
      <c r="D150" s="262"/>
      <c r="E150" s="262"/>
      <c r="F150" s="263"/>
      <c r="G150" s="195">
        <f>IFERROR((H40+H43+H46+H49+H52+H55+H58+H61)/G84,0)</f>
        <v>111.45246321152074</v>
      </c>
      <c r="H150" s="216">
        <f>'[9]Saifi&amp;Saidi - pe trim. si an'!HI139</f>
        <v>111.45246321152074</v>
      </c>
      <c r="I150" s="195">
        <f>IFERROR((J40+J43+J46+J49+J52+J55+J58+J61)/I84,0)</f>
        <v>138.38333328008727</v>
      </c>
      <c r="J150" s="216">
        <f>'[9]Saifi&amp;Saidi - pe trim. si an'!HQ139</f>
        <v>138.38333328008727</v>
      </c>
      <c r="K150" s="195">
        <f>IFERROR((L40+L43+L46+L49+L52+L55+L58+L61)/K84,0)</f>
        <v>241.20116983803774</v>
      </c>
      <c r="L150" s="216">
        <f>'[9]Saifi&amp;Saidi - pe trim. si an'!HY139</f>
        <v>241.20116983803774</v>
      </c>
      <c r="M150" s="195">
        <f>IFERROR((N40+N43+N46+N49+N52+N55+N58+N61)/M84,0)</f>
        <v>341.26986716558861</v>
      </c>
      <c r="N150" s="216">
        <f>'[9]Saifi&amp;Saidi - pe trim. si an'!IG139</f>
        <v>341.26986716558861</v>
      </c>
      <c r="O150" s="195">
        <f>IFERROR((P40+P43+P46+P49+P52+P55+P58+P61)/O84,0)</f>
        <v>833.71134397206413</v>
      </c>
      <c r="P150" s="216">
        <f>'[9]Saifi&amp;Saidi - pe trim. si an'!II139</f>
        <v>833.71134397206413</v>
      </c>
    </row>
    <row r="151" spans="1:16" ht="15.6" customHeight="1" x14ac:dyDescent="0.25">
      <c r="A151" s="151"/>
      <c r="B151" s="152"/>
      <c r="C151" s="261" t="s">
        <v>268</v>
      </c>
      <c r="D151" s="262"/>
      <c r="E151" s="262"/>
      <c r="F151" s="263"/>
      <c r="G151" s="195">
        <f>IFERROR((H41+H44+H47+H50+H53+H56+H59+H62)/G85,0)</f>
        <v>149.93126482438041</v>
      </c>
      <c r="H151" s="216">
        <f>'[9]Saifi&amp;Saidi - pe trim. si an'!HI140</f>
        <v>149.93126482438041</v>
      </c>
      <c r="I151" s="195">
        <f>IFERROR((J41+J44+J47+J50+J53+J56+J59+J62)/I85,0)</f>
        <v>91.094897509608657</v>
      </c>
      <c r="J151" s="216">
        <f>'[9]Saifi&amp;Saidi - pe trim. si an'!HQ140</f>
        <v>91.094897509608657</v>
      </c>
      <c r="K151" s="195">
        <f>IFERROR((L41+L44+L47+L50+L53+L56+L59+L62)/K85,0)</f>
        <v>237.51071567691824</v>
      </c>
      <c r="L151" s="216">
        <f>'[9]Saifi&amp;Saidi - pe trim. si an'!HY140</f>
        <v>237.51071567691824</v>
      </c>
      <c r="M151" s="195">
        <f>IFERROR((N41+N44+N47+N50+N53+N56+N59+N62)/M85,0)</f>
        <v>223.7896674694272</v>
      </c>
      <c r="N151" s="216">
        <f>'[9]Saifi&amp;Saidi - pe trim. si an'!IG140</f>
        <v>223.7896674694272</v>
      </c>
      <c r="O151" s="195">
        <f>IFERROR((P41+P44+P47+P50+P53+P56+P59+P62)/O85,0)</f>
        <v>702.83029714645045</v>
      </c>
      <c r="P151" s="216">
        <f>'[9]Saifi&amp;Saidi - pe trim. si an'!II140</f>
        <v>702.83029714645045</v>
      </c>
    </row>
    <row r="152" spans="1:16" ht="15.6" customHeight="1" x14ac:dyDescent="0.25">
      <c r="A152" s="151"/>
      <c r="B152" s="152"/>
      <c r="C152" s="261" t="s">
        <v>269</v>
      </c>
      <c r="D152" s="262"/>
      <c r="E152" s="262"/>
      <c r="F152" s="263"/>
      <c r="G152" s="195">
        <f>IFERROR((H42+H45+H48+H51+H54+H57+H60+H63)/G86,0)</f>
        <v>0</v>
      </c>
      <c r="H152" s="216">
        <f>'[9]Saifi&amp;Saidi - pe trim. si an'!HI141</f>
        <v>0</v>
      </c>
      <c r="I152" s="195">
        <f>IFERROR((J42+J45+J48+J51+J54+J57+J60+J63)/I86,0)</f>
        <v>0</v>
      </c>
      <c r="J152" s="216">
        <f>'[9]Saifi&amp;Saidi - pe trim. si an'!HQ141</f>
        <v>0</v>
      </c>
      <c r="K152" s="195">
        <f>IFERROR((L42+L45+L48+L51+L54+L57+L60+L63)/K86,0)</f>
        <v>0</v>
      </c>
      <c r="L152" s="216">
        <f>'[9]Saifi&amp;Saidi - pe trim. si an'!HY141</f>
        <v>0</v>
      </c>
      <c r="M152" s="195">
        <f>IFERROR((N42+N45+N48+N51+N54+N57+N60+N63)/M86,0)</f>
        <v>0</v>
      </c>
      <c r="N152" s="216">
        <f>'[9]Saifi&amp;Saidi - pe trim. si an'!IG141</f>
        <v>0</v>
      </c>
      <c r="O152" s="195">
        <f>IFERROR((P42+P45+P48+P51+P54+P57+P60+P63)/O86,0)</f>
        <v>0</v>
      </c>
      <c r="P152" s="216">
        <f>'[9]Saifi&amp;Saidi - pe trim. si an'!II141</f>
        <v>0</v>
      </c>
    </row>
    <row r="153" spans="1:16" x14ac:dyDescent="0.25">
      <c r="A153" s="151"/>
      <c r="B153" s="152"/>
      <c r="C153" s="167"/>
      <c r="D153" s="167"/>
      <c r="E153" s="168"/>
      <c r="F153" s="168"/>
      <c r="G153" s="167"/>
      <c r="H153" s="216">
        <f>'[9]Saifi&amp;Saidi - pe trim. si an'!HI142</f>
        <v>0</v>
      </c>
      <c r="I153" s="167"/>
      <c r="J153" s="216">
        <f>'[9]Saifi&amp;Saidi - pe trim. si an'!HQ142</f>
        <v>0</v>
      </c>
      <c r="K153" s="167"/>
      <c r="L153" s="216">
        <f>'[9]Saifi&amp;Saidi - pe trim. si an'!HY142</f>
        <v>0</v>
      </c>
      <c r="M153" s="167"/>
      <c r="N153" s="216">
        <f>'[9]Saifi&amp;Saidi - pe trim. si an'!IG142</f>
        <v>0</v>
      </c>
      <c r="O153" s="167"/>
      <c r="P153" s="216">
        <f>'[9]Saifi&amp;Saidi - pe trim. si an'!II142</f>
        <v>0</v>
      </c>
    </row>
    <row r="154" spans="1:16" ht="15.6" customHeight="1" x14ac:dyDescent="0.25">
      <c r="A154" s="151"/>
      <c r="B154" s="152"/>
      <c r="C154" s="255" t="s">
        <v>276</v>
      </c>
      <c r="D154" s="256"/>
      <c r="E154" s="256"/>
      <c r="F154" s="257"/>
      <c r="G154" s="197">
        <f>IFERROR((G91*G81+G92*G82)/G88,0)</f>
        <v>0.70178123636637679</v>
      </c>
      <c r="H154" s="216">
        <f>'[9]Saifi&amp;Saidi - pe trim. si an'!HI143</f>
        <v>0.70178123636637679</v>
      </c>
      <c r="I154" s="197">
        <f>IFERROR((I91*I81+I92*I82)/I88,0)</f>
        <v>1.0669006835413546</v>
      </c>
      <c r="J154" s="216">
        <f>'[9]Saifi&amp;Saidi - pe trim. si an'!HQ143</f>
        <v>1.0669006835413546</v>
      </c>
      <c r="K154" s="197">
        <f>IFERROR((K91*K81+K92*K82)/K88,0)</f>
        <v>1.1772603093622704</v>
      </c>
      <c r="L154" s="216">
        <f>'[9]Saifi&amp;Saidi - pe trim. si an'!HY143</f>
        <v>1.1772603093622704</v>
      </c>
      <c r="M154" s="197">
        <f>IFERROR((M91*M81+M92*M82)/M88,0)</f>
        <v>1.1949926974798553</v>
      </c>
      <c r="N154" s="216">
        <f>'[9]Saifi&amp;Saidi - pe trim. si an'!IG143</f>
        <v>1.1949926974798553</v>
      </c>
      <c r="O154" s="197">
        <f>IFERROR((O91*O81+O92*O82)/O88,0)</f>
        <v>4.147068368087977</v>
      </c>
      <c r="P154" s="216">
        <f>'[9]Saifi&amp;Saidi - pe trim. si an'!II143</f>
        <v>4.147068368087977</v>
      </c>
    </row>
    <row r="155" spans="1:16" ht="15.6" customHeight="1" x14ac:dyDescent="0.25">
      <c r="A155" s="151"/>
      <c r="B155" s="152"/>
      <c r="C155" s="255" t="s">
        <v>277</v>
      </c>
      <c r="D155" s="256"/>
      <c r="E155" s="256"/>
      <c r="F155" s="257"/>
      <c r="G155" s="197">
        <f>IFERROR((G93*G81+G94*G82)/G88,0)</f>
        <v>111.57367598468311</v>
      </c>
      <c r="H155" s="216">
        <f>'[9]Saifi&amp;Saidi - pe trim. si an'!HI144</f>
        <v>111.57367598468311</v>
      </c>
      <c r="I155" s="197">
        <f>IFERROR((I93*I81+I94*I82)/I88,0)</f>
        <v>138.22679683699153</v>
      </c>
      <c r="J155" s="216">
        <f>'[9]Saifi&amp;Saidi - pe trim. si an'!HQ144</f>
        <v>138.22679683699153</v>
      </c>
      <c r="K155" s="197">
        <f>IFERROR((K93*K81+K94*K82)/K88,0)</f>
        <v>241.18290373208458</v>
      </c>
      <c r="L155" s="216">
        <f>'[9]Saifi&amp;Saidi - pe trim. si an'!HY144</f>
        <v>241.18290373208458</v>
      </c>
      <c r="M155" s="197">
        <f>IFERROR((M93*M81+M94*M82)/M88,0)</f>
        <v>340.88201264457962</v>
      </c>
      <c r="N155" s="216">
        <f>'[9]Saifi&amp;Saidi - pe trim. si an'!IG144</f>
        <v>340.88201264457962</v>
      </c>
      <c r="O155" s="197">
        <f>IFERROR((O93*O81+O94*O82)/O88,0)</f>
        <v>833.26751352497956</v>
      </c>
      <c r="P155" s="216">
        <f>'[9]Saifi&amp;Saidi - pe trim. si an'!II144</f>
        <v>833.26751352497956</v>
      </c>
    </row>
    <row r="156" spans="1:16" x14ac:dyDescent="0.25">
      <c r="A156" s="151"/>
      <c r="B156" s="152"/>
      <c r="C156" s="167"/>
      <c r="D156" s="167"/>
      <c r="E156" s="168"/>
      <c r="F156" s="168"/>
      <c r="G156" s="167"/>
      <c r="H156" s="216">
        <f>'[9]Saifi&amp;Saidi - pe trim. si an'!HI145</f>
        <v>0</v>
      </c>
      <c r="I156" s="167"/>
      <c r="J156" s="216">
        <f>'[9]Saifi&amp;Saidi - pe trim. si an'!HQ145</f>
        <v>0</v>
      </c>
      <c r="K156" s="167"/>
      <c r="L156" s="216">
        <f>'[9]Saifi&amp;Saidi - pe trim. si an'!HY145</f>
        <v>0</v>
      </c>
      <c r="M156" s="167"/>
      <c r="N156" s="216">
        <f>'[9]Saifi&amp;Saidi - pe trim. si an'!IG145</f>
        <v>0</v>
      </c>
      <c r="O156" s="167"/>
      <c r="P156" s="216">
        <f>'[9]Saifi&amp;Saidi - pe trim. si an'!II145</f>
        <v>0</v>
      </c>
    </row>
    <row r="157" spans="1:16" ht="15.6" customHeight="1" x14ac:dyDescent="0.25">
      <c r="A157" s="151"/>
      <c r="B157" s="152"/>
      <c r="C157" s="258" t="s">
        <v>278</v>
      </c>
      <c r="D157" s="259"/>
      <c r="E157" s="259"/>
      <c r="F157" s="260"/>
      <c r="G157" s="198">
        <f>IFERROR((G96*G88+G97*G88)/(G88),0)</f>
        <v>0.70178123636637668</v>
      </c>
      <c r="H157" s="216">
        <f>'[9]Saifi&amp;Saidi - pe trim. si an'!HI146</f>
        <v>0.70178123636637668</v>
      </c>
      <c r="I157" s="198">
        <f>IFERROR((I96*I88+I97*I88)/(I88),0)</f>
        <v>1.0669006835413546</v>
      </c>
      <c r="J157" s="216">
        <f>'[9]Saifi&amp;Saidi - pe trim. si an'!HQ146</f>
        <v>1.0669006835413546</v>
      </c>
      <c r="K157" s="198">
        <f>IFERROR((K96*K88+K97*K88)/(K88),0)</f>
        <v>1.1772603093622707</v>
      </c>
      <c r="L157" s="216">
        <f>'[9]Saifi&amp;Saidi - pe trim. si an'!HY146</f>
        <v>1.1772603093622707</v>
      </c>
      <c r="M157" s="198">
        <f>IFERROR((M96*M88+M97*M88)/(M88),0)</f>
        <v>1.1949926974798553</v>
      </c>
      <c r="N157" s="216">
        <f>'[9]Saifi&amp;Saidi - pe trim. si an'!IG146</f>
        <v>1.1949926974798553</v>
      </c>
      <c r="O157" s="198">
        <f>IFERROR((O96*O88+O97*O88)/(O88),0)</f>
        <v>4.147068368087977</v>
      </c>
      <c r="P157" s="216">
        <f>'[9]Saifi&amp;Saidi - pe trim. si an'!II146</f>
        <v>4.147068368087977</v>
      </c>
    </row>
    <row r="158" spans="1:16" ht="15.6" customHeight="1" x14ac:dyDescent="0.25">
      <c r="A158" s="151"/>
      <c r="B158" s="152"/>
      <c r="C158" s="258" t="s">
        <v>279</v>
      </c>
      <c r="D158" s="259"/>
      <c r="E158" s="259"/>
      <c r="F158" s="260"/>
      <c r="G158" s="198">
        <f>IFERROR((G98*G88+G99*G88)/G88,0)</f>
        <v>111.57367598468311</v>
      </c>
      <c r="H158" s="216">
        <f>'[9]Saifi&amp;Saidi - pe trim. si an'!HI147</f>
        <v>111.57367598468311</v>
      </c>
      <c r="I158" s="198">
        <f>IFERROR((I98*I88+I99*I88)/I88,0)</f>
        <v>138.22679683699153</v>
      </c>
      <c r="J158" s="216">
        <f>'[9]Saifi&amp;Saidi - pe trim. si an'!HQ147</f>
        <v>138.22679683699153</v>
      </c>
      <c r="K158" s="198">
        <f>IFERROR((K98*K88+K99*K88)/K88,0)</f>
        <v>241.18290373208458</v>
      </c>
      <c r="L158" s="216">
        <f>'[9]Saifi&amp;Saidi - pe trim. si an'!HY147</f>
        <v>241.18290373208458</v>
      </c>
      <c r="M158" s="198">
        <f>IFERROR((M98*M88+M99*M88)/M88,0)</f>
        <v>340.88201264457967</v>
      </c>
      <c r="N158" s="216">
        <f>'[9]Saifi&amp;Saidi - pe trim. si an'!IG147</f>
        <v>340.88201264457967</v>
      </c>
      <c r="O158" s="198">
        <f>IFERROR((O98*O88+O99*O88)/O88,0)</f>
        <v>833.26751352497956</v>
      </c>
      <c r="P158" s="216">
        <f>'[9]Saifi&amp;Saidi - pe trim. si an'!II147</f>
        <v>833.26751352497956</v>
      </c>
    </row>
    <row r="159" spans="1:16" x14ac:dyDescent="0.25">
      <c r="A159" s="151"/>
      <c r="B159" s="152"/>
      <c r="C159" s="167"/>
      <c r="D159" s="167"/>
      <c r="E159" s="168"/>
      <c r="F159" s="168"/>
      <c r="G159" s="167"/>
      <c r="H159" s="216">
        <f>'[9]Saifi&amp;Saidi - pe trim. si an'!HI148</f>
        <v>0</v>
      </c>
      <c r="I159" s="167"/>
      <c r="J159" s="216">
        <f>'[9]Saifi&amp;Saidi - pe trim. si an'!HQ148</f>
        <v>0</v>
      </c>
      <c r="K159" s="167"/>
      <c r="L159" s="216">
        <f>'[9]Saifi&amp;Saidi - pe trim. si an'!HY148</f>
        <v>0</v>
      </c>
      <c r="M159" s="167"/>
      <c r="N159" s="216">
        <f>'[9]Saifi&amp;Saidi - pe trim. si an'!IG148</f>
        <v>0</v>
      </c>
      <c r="O159" s="167"/>
      <c r="P159" s="216">
        <f>'[9]Saifi&amp;Saidi - pe trim. si an'!II148</f>
        <v>0</v>
      </c>
    </row>
    <row r="160" spans="1:16" ht="15.6" customHeight="1" x14ac:dyDescent="0.25">
      <c r="A160" s="151"/>
      <c r="B160" s="152"/>
      <c r="C160" s="246" t="s">
        <v>280</v>
      </c>
      <c r="D160" s="247"/>
      <c r="E160" s="247"/>
      <c r="F160" s="248"/>
      <c r="G160" s="199">
        <f>IFERROR((G127*(G72+G75)+G128*(G73+G76))/(G72+G73+G75+G76),0)</f>
        <v>0.70179961559263115</v>
      </c>
      <c r="H160" s="216">
        <f>'[9]Saifi&amp;Saidi - pe trim. si an'!HI149</f>
        <v>0.70179961559263115</v>
      </c>
      <c r="I160" s="199">
        <f>IFERROR((I127*(I72+I75)+I128*(I73+I76))/(I72+I73+I75+I76),0)</f>
        <v>1.0669286024250955</v>
      </c>
      <c r="J160" s="216">
        <f>'[9]Saifi&amp;Saidi - pe trim. si an'!HQ149</f>
        <v>1.0669286024250955</v>
      </c>
      <c r="K160" s="199">
        <f>IFERROR((K127*(K72+K75)+K128*(K73+K76))/(K72+K73+K75+K76),0)</f>
        <v>1.1772910820948932</v>
      </c>
      <c r="L160" s="216">
        <f>'[9]Saifi&amp;Saidi - pe trim. si an'!HY149</f>
        <v>1.1772910820948932</v>
      </c>
      <c r="M160" s="199">
        <f>IFERROR((M127*(M72+M75)+M128*(M73+M76))/(M72+M73+M75+M76),0)</f>
        <v>1.1950236163478241</v>
      </c>
      <c r="N160" s="216">
        <f>'[9]Saifi&amp;Saidi - pe trim. si an'!IG149</f>
        <v>1.1950236163478241</v>
      </c>
      <c r="O160" s="199">
        <f>IFERROR((O127*(O72+O75)+O128*(O73+O76))/(O72+O73+O75+O76),0)</f>
        <v>4.1471756680401866</v>
      </c>
      <c r="P160" s="216">
        <f>'[9]Saifi&amp;Saidi - pe trim. si an'!II149</f>
        <v>4.1471756680401866</v>
      </c>
    </row>
    <row r="161" spans="1:16" ht="15.6" customHeight="1" x14ac:dyDescent="0.25">
      <c r="A161" s="151"/>
      <c r="B161" s="152"/>
      <c r="C161" s="246" t="s">
        <v>281</v>
      </c>
      <c r="D161" s="247"/>
      <c r="E161" s="247"/>
      <c r="F161" s="248"/>
      <c r="G161" s="199">
        <f>IFERROR((G137*(G72+G75)+G138*(G73+G76))/(G72+G73+G75+G76),0)</f>
        <v>111.57659803179504</v>
      </c>
      <c r="H161" s="216">
        <f>'[9]Saifi&amp;Saidi - pe trim. si an'!HI150</f>
        <v>111.57659803179504</v>
      </c>
      <c r="I161" s="199">
        <f>IFERROR((I137*(I72+I75)+I138*(I73+I76))/(I72+I73+I75+I76),0)</f>
        <v>138.23041398517626</v>
      </c>
      <c r="J161" s="216">
        <f>'[9]Saifi&amp;Saidi - pe trim. si an'!HQ150</f>
        <v>138.23041398517626</v>
      </c>
      <c r="K161" s="199">
        <f>IFERROR((K137*(K72+K75)+K138*(K73+K76))/(K72+K73+K75+K76),0)</f>
        <v>241.18920807866854</v>
      </c>
      <c r="L161" s="216">
        <f>'[9]Saifi&amp;Saidi - pe trim. si an'!HY150</f>
        <v>241.18920807866854</v>
      </c>
      <c r="M161" s="199">
        <f>IFERROR((M137*(M72+M75)+M138*(M73+M76))/(M72+M73+M75+M76),0)</f>
        <v>340.89083251934881</v>
      </c>
      <c r="N161" s="216">
        <f>'[9]Saifi&amp;Saidi - pe trim. si an'!IG150</f>
        <v>340.89083251934881</v>
      </c>
      <c r="O161" s="199">
        <f>IFERROR((O137*(O72+O75)+O138*(O73+O76))/(O72+O73+O75+O76),0)</f>
        <v>833.28907322847203</v>
      </c>
      <c r="P161" s="216">
        <f>'[9]Saifi&amp;Saidi - pe trim. si an'!II150</f>
        <v>833.28907322847203</v>
      </c>
    </row>
    <row r="162" spans="1:16" x14ac:dyDescent="0.25">
      <c r="A162" s="151"/>
      <c r="B162" s="152"/>
      <c r="C162" s="10"/>
      <c r="D162" s="10"/>
      <c r="E162" s="35"/>
      <c r="F162" s="35"/>
      <c r="G162" s="171"/>
      <c r="H162" s="216">
        <f>'[9]Saifi&amp;Saidi - pe trim. si an'!HI151</f>
        <v>0</v>
      </c>
      <c r="I162" s="171"/>
      <c r="J162" s="216">
        <f>'[9]Saifi&amp;Saidi - pe trim. si an'!HQ151</f>
        <v>0</v>
      </c>
      <c r="K162" s="171"/>
      <c r="L162" s="216">
        <f>'[9]Saifi&amp;Saidi - pe trim. si an'!HY151</f>
        <v>0</v>
      </c>
      <c r="M162" s="171"/>
      <c r="N162" s="216">
        <f>'[9]Saifi&amp;Saidi - pe trim. si an'!IG151</f>
        <v>0</v>
      </c>
      <c r="O162" s="171"/>
      <c r="P162" s="216">
        <f>'[9]Saifi&amp;Saidi - pe trim. si an'!II151</f>
        <v>0</v>
      </c>
    </row>
    <row r="163" spans="1:16" ht="15.6" customHeight="1" x14ac:dyDescent="0.25">
      <c r="A163" s="151"/>
      <c r="B163" s="152"/>
      <c r="C163" s="249" t="s">
        <v>282</v>
      </c>
      <c r="D163" s="250"/>
      <c r="E163" s="250"/>
      <c r="F163" s="251"/>
      <c r="G163" s="200">
        <f>IFERROR((G107*G81+G108*G82)/G88,0)</f>
        <v>0.65214797625755183</v>
      </c>
      <c r="H163" s="216">
        <f>'[9]Saifi&amp;Saidi - pe trim. si an'!HI152</f>
        <v>0.65214797625755183</v>
      </c>
      <c r="I163" s="200">
        <f>IFERROR((I107*I81+I108*I82)/I88,0)</f>
        <v>0.9271496711131465</v>
      </c>
      <c r="J163" s="216">
        <f>'[9]Saifi&amp;Saidi - pe trim. si an'!HQ152</f>
        <v>0.9271496711131465</v>
      </c>
      <c r="K163" s="200">
        <f>IFERROR((K107*K81+K108*K82)/K88,0)</f>
        <v>1.0834651894537868</v>
      </c>
      <c r="L163" s="216">
        <f>'[9]Saifi&amp;Saidi - pe trim. si an'!HY152</f>
        <v>1.0834651894537868</v>
      </c>
      <c r="M163" s="200">
        <f>IFERROR((M107*M81+M108*M82)/M88,0)</f>
        <v>1.0683530906714331</v>
      </c>
      <c r="N163" s="216">
        <f>'[9]Saifi&amp;Saidi - pe trim. si an'!IG152</f>
        <v>1.0683530906714331</v>
      </c>
      <c r="O163" s="200">
        <f>IFERROR((O107*O81+O108*O82)/O88,0)</f>
        <v>3.7362769622066576</v>
      </c>
      <c r="P163" s="216">
        <f>'[9]Saifi&amp;Saidi - pe trim. si an'!II152</f>
        <v>3.7362769622066576</v>
      </c>
    </row>
    <row r="164" spans="1:16" ht="15.6" customHeight="1" x14ac:dyDescent="0.25">
      <c r="A164" s="151"/>
      <c r="B164" s="152"/>
      <c r="C164" s="249" t="s">
        <v>283</v>
      </c>
      <c r="D164" s="250"/>
      <c r="E164" s="250"/>
      <c r="F164" s="251"/>
      <c r="G164" s="200">
        <f>IFERROR((G109*G81+G110*G82)/G88,0)</f>
        <v>100.5527006114033</v>
      </c>
      <c r="H164" s="216">
        <f>'[9]Saifi&amp;Saidi - pe trim. si an'!HI153</f>
        <v>100.5527006114033</v>
      </c>
      <c r="I164" s="200">
        <f>IFERROR((I109*I81+I110*I82)/I88,0)</f>
        <v>126.40164025928772</v>
      </c>
      <c r="J164" s="216">
        <f>'[9]Saifi&amp;Saidi - pe trim. si an'!HQ153</f>
        <v>126.40164025928772</v>
      </c>
      <c r="K164" s="200">
        <f>IFERROR((K109*K81+K110*K82)/K88,0)</f>
        <v>123.94033824230951</v>
      </c>
      <c r="L164" s="216">
        <f>'[9]Saifi&amp;Saidi - pe trim. si an'!HY153</f>
        <v>123.94033824230951</v>
      </c>
      <c r="M164" s="200">
        <f>IFERROR((M109*M81+M110*M82)/M88,0)</f>
        <v>222.60239811703542</v>
      </c>
      <c r="N164" s="216">
        <f>'[9]Saifi&amp;Saidi - pe trim. si an'!IG153</f>
        <v>222.60239811703542</v>
      </c>
      <c r="O164" s="200">
        <f>IFERROR((O109*O81+O110*O82)/O88,0)</f>
        <v>574.38560979355327</v>
      </c>
      <c r="P164" s="216">
        <f>'[9]Saifi&amp;Saidi - pe trim. si an'!II153</f>
        <v>574.38560979355327</v>
      </c>
    </row>
    <row r="165" spans="1:16" x14ac:dyDescent="0.25">
      <c r="A165" s="151"/>
      <c r="B165" s="152"/>
      <c r="C165" s="185"/>
      <c r="D165" s="185"/>
      <c r="E165" s="186"/>
      <c r="F165" s="186"/>
      <c r="G165" s="185"/>
      <c r="H165" s="216">
        <f>'[9]Saifi&amp;Saidi - pe trim. si an'!HI154</f>
        <v>0</v>
      </c>
      <c r="I165" s="185"/>
      <c r="J165" s="216">
        <f>'[9]Saifi&amp;Saidi - pe trim. si an'!HQ154</f>
        <v>0</v>
      </c>
      <c r="K165" s="185"/>
      <c r="L165" s="216">
        <f>'[9]Saifi&amp;Saidi - pe trim. si an'!HY154</f>
        <v>0</v>
      </c>
      <c r="M165" s="185"/>
      <c r="N165" s="216">
        <f>'[9]Saifi&amp;Saidi - pe trim. si an'!IG154</f>
        <v>0</v>
      </c>
      <c r="O165" s="185"/>
      <c r="P165" s="216">
        <f>'[9]Saifi&amp;Saidi - pe trim. si an'!II154</f>
        <v>0</v>
      </c>
    </row>
    <row r="166" spans="1:16" ht="15.6" customHeight="1" x14ac:dyDescent="0.25">
      <c r="A166" s="151"/>
      <c r="B166" s="152"/>
      <c r="C166" s="252" t="s">
        <v>284</v>
      </c>
      <c r="D166" s="253"/>
      <c r="E166" s="253"/>
      <c r="F166" s="254"/>
      <c r="G166" s="201">
        <f>IFERROR((G117*G81+G118*G82)/G88,0)</f>
        <v>0.61143357148859345</v>
      </c>
      <c r="H166" s="216">
        <f>'[9]Saifi&amp;Saidi - pe trim. si an'!HI155</f>
        <v>0.61143357148859345</v>
      </c>
      <c r="I166" s="201">
        <f>IFERROR((I117*I81+I118*I82)/I88,0)</f>
        <v>0.82503040947229278</v>
      </c>
      <c r="J166" s="216">
        <f>'[9]Saifi&amp;Saidi - pe trim. si an'!HQ155</f>
        <v>0.82503040947229278</v>
      </c>
      <c r="K166" s="201">
        <f>IFERROR((K117*K81+K118*K82)/K88,0)</f>
        <v>0.9776117837670103</v>
      </c>
      <c r="L166" s="216">
        <f>'[9]Saifi&amp;Saidi - pe trim. si an'!HY155</f>
        <v>0.9776117837670103</v>
      </c>
      <c r="M166" s="201">
        <f>IFERROR((M117*M81+M118*M82)/M88,0)</f>
        <v>0.94750110987678071</v>
      </c>
      <c r="N166" s="216">
        <f>'[9]Saifi&amp;Saidi - pe trim. si an'!IG155</f>
        <v>0.94750110987678071</v>
      </c>
      <c r="O166" s="201">
        <f>IFERROR((O117*O81+O118*O82)/O88,0)</f>
        <v>3.3662906657761096</v>
      </c>
      <c r="P166" s="216">
        <f>'[9]Saifi&amp;Saidi - pe trim. si an'!II155</f>
        <v>3.3662906657761096</v>
      </c>
    </row>
    <row r="167" spans="1:16" ht="15.6" customHeight="1" x14ac:dyDescent="0.25">
      <c r="A167" s="151"/>
      <c r="B167" s="152"/>
      <c r="C167" s="252" t="s">
        <v>285</v>
      </c>
      <c r="D167" s="253"/>
      <c r="E167" s="253"/>
      <c r="F167" s="254"/>
      <c r="G167" s="201">
        <f>IFERROR((G119*G81+G120*G82)/G88,0)</f>
        <v>98.100320983881232</v>
      </c>
      <c r="H167" s="216">
        <f>'[9]Saifi&amp;Saidi - pe trim. si an'!HI156</f>
        <v>98.100320983881232</v>
      </c>
      <c r="I167" s="201">
        <f>IFERROR((I119*I81+I120*I82)/I88,0)</f>
        <v>121.99677365957807</v>
      </c>
      <c r="J167" s="216">
        <f>'[9]Saifi&amp;Saidi - pe trim. si an'!HQ156</f>
        <v>121.99677365957807</v>
      </c>
      <c r="K167" s="201">
        <f>IFERROR((K119*K81+K120*K82)/K88,0)</f>
        <v>117.86022154064143</v>
      </c>
      <c r="L167" s="216">
        <f>'[9]Saifi&amp;Saidi - pe trim. si an'!HY156</f>
        <v>117.86022154064143</v>
      </c>
      <c r="M167" s="201">
        <f>IFERROR((M119*M81+M120*M82)/M88,0)</f>
        <v>115.78531755537647</v>
      </c>
      <c r="N167" s="216">
        <f>'[9]Saifi&amp;Saidi - pe trim. si an'!IG156</f>
        <v>115.78531755537647</v>
      </c>
      <c r="O167" s="201">
        <f>IFERROR((O119*O81+O120*O82)/O88,0)</f>
        <v>454.59967858363234</v>
      </c>
      <c r="P167" s="216">
        <f>'[9]Saifi&amp;Saidi - pe trim. si an'!II156</f>
        <v>454.59967858363234</v>
      </c>
    </row>
    <row r="168" spans="1:16" x14ac:dyDescent="0.25">
      <c r="A168" s="151"/>
      <c r="B168" s="152"/>
      <c r="C168" s="202"/>
      <c r="D168" s="202"/>
      <c r="E168" s="203"/>
      <c r="F168" s="202"/>
      <c r="G168" s="204"/>
      <c r="H168" s="216">
        <f>'[9]Saifi&amp;Saidi - pe trim. si an'!HI157</f>
        <v>0</v>
      </c>
      <c r="I168" s="204"/>
      <c r="J168" s="216">
        <f>'[9]Saifi&amp;Saidi - pe trim. si an'!HQ157</f>
        <v>0</v>
      </c>
      <c r="K168" s="204"/>
      <c r="L168" s="216">
        <f>'[9]Saifi&amp;Saidi - pe trim. si an'!HY157</f>
        <v>0</v>
      </c>
      <c r="M168" s="204"/>
      <c r="N168" s="216">
        <f>'[9]Saifi&amp;Saidi - pe trim. si an'!IG157</f>
        <v>0</v>
      </c>
      <c r="O168" s="204"/>
      <c r="P168" s="216">
        <f>'[9]Saifi&amp;Saidi - pe trim. si an'!II157</f>
        <v>0</v>
      </c>
    </row>
    <row r="169" spans="1:16" ht="15.6" customHeight="1" x14ac:dyDescent="0.25">
      <c r="A169" s="151"/>
      <c r="B169" s="152"/>
      <c r="C169" s="244" t="s">
        <v>286</v>
      </c>
      <c r="D169" s="244"/>
      <c r="E169" s="244"/>
      <c r="F169" s="245"/>
      <c r="G169" s="205">
        <f>IFERROR((G170*G82+G171*G81)/(G88),0)</f>
        <v>0.15369306990201725</v>
      </c>
      <c r="H169" s="216">
        <f>'[9]Saifi&amp;Saidi - pe trim. si an'!HI158</f>
        <v>0.15369306990201725</v>
      </c>
      <c r="I169" s="205">
        <f>IFERROR((I170*I82+I171*I81)/(I88),0)</f>
        <v>0.15815611959914533</v>
      </c>
      <c r="J169" s="216">
        <f>'[9]Saifi&amp;Saidi - pe trim. si an'!HQ158</f>
        <v>0.15815611959914533</v>
      </c>
      <c r="K169" s="205">
        <f>IFERROR((K170*K82+K171*K81)/(K88),0)</f>
        <v>0.15139513527424242</v>
      </c>
      <c r="L169" s="216">
        <f>'[9]Saifi&amp;Saidi - pe trim. si an'!HY158</f>
        <v>0.15139513527424242</v>
      </c>
      <c r="M169" s="205">
        <f>IFERROR((M170*M82+M171*M81)/(M88),0)</f>
        <v>0.16669658523590591</v>
      </c>
      <c r="N169" s="216">
        <f>'[9]Saifi&amp;Saidi - pe trim. si an'!IG158</f>
        <v>0.16669658523590591</v>
      </c>
      <c r="O169" s="205">
        <f>IFERROR((O170*O82+O171*O81)/(O88),0)</f>
        <v>0.63085887330912127</v>
      </c>
      <c r="P169" s="216">
        <f>'[9]Saifi&amp;Saidi - pe trim. si an'!II158</f>
        <v>0.63085887330912127</v>
      </c>
    </row>
    <row r="170" spans="1:16" ht="15.6" customHeight="1" x14ac:dyDescent="0.25">
      <c r="A170" s="151"/>
      <c r="B170" s="152"/>
      <c r="C170" s="241" t="s">
        <v>287</v>
      </c>
      <c r="D170" s="242"/>
      <c r="E170" s="242"/>
      <c r="F170" s="243"/>
      <c r="G170" s="206">
        <f>IFERROR((H19+H20+H21)/G82,0)</f>
        <v>8.6506956122253995E-2</v>
      </c>
      <c r="H170" s="216">
        <f>'[9]Saifi&amp;Saidi - pe trim. si an'!HI159</f>
        <v>8.6506956122253995E-2</v>
      </c>
      <c r="I170" s="206">
        <f>IFERROR((J19+J20+J21)/I82,0)</f>
        <v>6.787649372192027E-2</v>
      </c>
      <c r="J170" s="216">
        <f>'[9]Saifi&amp;Saidi - pe trim. si an'!HQ159</f>
        <v>6.787649372192027E-2</v>
      </c>
      <c r="K170" s="206">
        <f>IFERROR((L19+L20+L21)/K82,0)</f>
        <v>8.3122814249170562E-2</v>
      </c>
      <c r="L170" s="216">
        <f>'[9]Saifi&amp;Saidi - pe trim. si an'!HY159</f>
        <v>8.3122814249170562E-2</v>
      </c>
      <c r="M170" s="206">
        <f>IFERROR((N19+N20+N21)/M82,0)</f>
        <v>6.1433017869147524E-2</v>
      </c>
      <c r="N170" s="216">
        <f>'[9]Saifi&amp;Saidi - pe trim. si an'!IG159</f>
        <v>6.1433017869147524E-2</v>
      </c>
      <c r="O170" s="206">
        <f>IFERROR((P19+P20+P21)/O82,0)</f>
        <v>0.29894021567415635</v>
      </c>
      <c r="P170" s="216">
        <f>'[9]Saifi&amp;Saidi - pe trim. si an'!II159</f>
        <v>0.29894021567415635</v>
      </c>
    </row>
    <row r="171" spans="1:16" ht="15.6" customHeight="1" x14ac:dyDescent="0.25">
      <c r="A171" s="151"/>
      <c r="B171" s="152"/>
      <c r="C171" s="241" t="s">
        <v>288</v>
      </c>
      <c r="D171" s="242"/>
      <c r="E171" s="242"/>
      <c r="F171" s="243"/>
      <c r="G171" s="206">
        <f>IFERROR((H16+H17+H18)/G81,0)</f>
        <v>0.22739457279137193</v>
      </c>
      <c r="H171" s="216">
        <f>'[9]Saifi&amp;Saidi - pe trim. si an'!HI160</f>
        <v>0.22739457279137193</v>
      </c>
      <c r="I171" s="206">
        <f>IFERROR((J16+J17+J18)/I81,0)</f>
        <v>0.25716747208461721</v>
      </c>
      <c r="J171" s="216">
        <f>'[9]Saifi&amp;Saidi - pe trim. si an'!HQ160</f>
        <v>0.25716747208461721</v>
      </c>
      <c r="K171" s="206">
        <f>IFERROR((L16+L17+L18)/K81,0)</f>
        <v>0.22626895420435411</v>
      </c>
      <c r="L171" s="216">
        <f>'[9]Saifi&amp;Saidi - pe trim. si an'!HY160</f>
        <v>0.22626895420435411</v>
      </c>
      <c r="M171" s="206">
        <f>IFERROR((N16+N17+N18)/M81,0)</f>
        <v>0.28125699039121543</v>
      </c>
      <c r="N171" s="216">
        <f>'[9]Saifi&amp;Saidi - pe trim. si an'!IG160</f>
        <v>0.28125699039121543</v>
      </c>
      <c r="O171" s="206">
        <f>IFERROR((P16+P17+P18)/O81,0)</f>
        <v>0.99209245914022459</v>
      </c>
      <c r="P171" s="216">
        <f>'[9]Saifi&amp;Saidi - pe trim. si an'!II160</f>
        <v>0.99209245914022459</v>
      </c>
    </row>
    <row r="172" spans="1:16" ht="15.6" customHeight="1" x14ac:dyDescent="0.25">
      <c r="A172" s="151"/>
      <c r="B172" s="152"/>
      <c r="C172" s="234" t="s">
        <v>289</v>
      </c>
      <c r="D172" s="234"/>
      <c r="E172" s="234"/>
      <c r="F172" s="235"/>
      <c r="G172" s="205">
        <f>IFERROR((G173*G82+G174*G81)/(G88),0)</f>
        <v>0.45812782730646989</v>
      </c>
      <c r="H172" s="216">
        <f>'[9]Saifi&amp;Saidi - pe trim. si an'!HI161</f>
        <v>0.45812782730646989</v>
      </c>
      <c r="I172" s="205">
        <f>IFERROR((I173*I82+I174*I81)/(I88),0)</f>
        <v>0.66742634203777418</v>
      </c>
      <c r="J172" s="216">
        <f>'[9]Saifi&amp;Saidi - pe trim. si an'!HQ161</f>
        <v>0.66742634203777418</v>
      </c>
      <c r="K172" s="205">
        <f>IFERROR((K173*K82+K174*K81)/(K88),0)</f>
        <v>0.82684262091039107</v>
      </c>
      <c r="L172" s="216">
        <f>'[9]Saifi&amp;Saidi - pe trim. si an'!HY161</f>
        <v>0.82684262091039107</v>
      </c>
      <c r="M172" s="205">
        <f>IFERROR((M173*M82+M174*M81)/(M88),0)</f>
        <v>0.78143617490352102</v>
      </c>
      <c r="N172" s="216">
        <f>'[9]Saifi&amp;Saidi - pe trim. si an'!IG161</f>
        <v>0.78143617490352102</v>
      </c>
      <c r="O172" s="205">
        <f>IFERROR((O173*O82+O174*O81)/(O88),0)</f>
        <v>2.7376201677529965</v>
      </c>
      <c r="P172" s="216">
        <f>'[9]Saifi&amp;Saidi - pe trim. si an'!II161</f>
        <v>2.7376201677529965</v>
      </c>
    </row>
    <row r="173" spans="1:16" ht="15.6" customHeight="1" x14ac:dyDescent="0.25">
      <c r="A173" s="151"/>
      <c r="B173" s="152"/>
      <c r="C173" s="241" t="s">
        <v>290</v>
      </c>
      <c r="D173" s="242"/>
      <c r="E173" s="242"/>
      <c r="F173" s="243"/>
      <c r="G173" s="206">
        <f>IFERROR((H37+H38+H39)/G75,0)</f>
        <v>0.25144942285016791</v>
      </c>
      <c r="H173" s="216">
        <f>'[9]Saifi&amp;Saidi - pe trim. si an'!HI162</f>
        <v>0.25144942285016791</v>
      </c>
      <c r="I173" s="206">
        <f>IFERROR((J37+J38+J39)/I75,0)</f>
        <v>0.35775732018063389</v>
      </c>
      <c r="J173" s="216">
        <f>'[9]Saifi&amp;Saidi - pe trim. si an'!HQ162</f>
        <v>0.35775732018063389</v>
      </c>
      <c r="K173" s="206">
        <f>IFERROR((L37+L38+L39)/K75,0)</f>
        <v>0.40486209181445526</v>
      </c>
      <c r="L173" s="216">
        <f>'[9]Saifi&amp;Saidi - pe trim. si an'!HY162</f>
        <v>0.40486209181445526</v>
      </c>
      <c r="M173" s="206">
        <f>IFERROR((N37+N38+N39)/M75,0)</f>
        <v>0.41146304596256034</v>
      </c>
      <c r="N173" s="216">
        <f>'[9]Saifi&amp;Saidi - pe trim. si an'!IG162</f>
        <v>0.41146304596256034</v>
      </c>
      <c r="O173" s="206">
        <f>IFERROR((P37+P38+P39)/O75,0)</f>
        <v>1.4255286732849461</v>
      </c>
      <c r="P173" s="216">
        <f>'[9]Saifi&amp;Saidi - pe trim. si an'!II162</f>
        <v>1.4255286732849461</v>
      </c>
    </row>
    <row r="174" spans="1:16" ht="15.6" customHeight="1" x14ac:dyDescent="0.25">
      <c r="A174" s="151"/>
      <c r="B174" s="152"/>
      <c r="C174" s="241" t="s">
        <v>291</v>
      </c>
      <c r="D174" s="242"/>
      <c r="E174" s="242"/>
      <c r="F174" s="243"/>
      <c r="G174" s="206">
        <f>IFERROR((H34+H35+H36)/G81,0)</f>
        <v>0.68484891841073692</v>
      </c>
      <c r="H174" s="216">
        <f>'[9]Saifi&amp;Saidi - pe trim. si an'!HI163</f>
        <v>0.68484891841073692</v>
      </c>
      <c r="I174" s="206">
        <f>IFERROR((J34+J35+J36)/I81,0)</f>
        <v>1.0070461441692697</v>
      </c>
      <c r="J174" s="216">
        <f>'[9]Saifi&amp;Saidi - pe trim. si an'!HQ163</f>
        <v>1.0070461441692697</v>
      </c>
      <c r="K174" s="206">
        <f>IFERROR((L34+L35+L36)/K81,0)</f>
        <v>1.2896259751771806</v>
      </c>
      <c r="L174" s="216">
        <f>'[9]Saifi&amp;Saidi - pe trim. si an'!HY163</f>
        <v>1.2896259751771806</v>
      </c>
      <c r="M174" s="206">
        <f>IFERROR((N34+N35+N36)/M81,0)</f>
        <v>1.184085188311732</v>
      </c>
      <c r="N174" s="216">
        <f>'[9]Saifi&amp;Saidi - pe trim. si an'!IG163</f>
        <v>1.184085188311732</v>
      </c>
      <c r="O174" s="206">
        <f>IFERROR((P34+P35+P36)/O81,0)</f>
        <v>4.1655950784205551</v>
      </c>
      <c r="P174" s="216">
        <f>'[9]Saifi&amp;Saidi - pe trim. si an'!II163</f>
        <v>4.1655950784205551</v>
      </c>
    </row>
    <row r="175" spans="1:16" ht="16.2" customHeight="1" x14ac:dyDescent="0.25">
      <c r="A175" s="151"/>
      <c r="B175" s="152"/>
      <c r="C175" s="239" t="s">
        <v>292</v>
      </c>
      <c r="D175" s="239"/>
      <c r="E175" s="239"/>
      <c r="F175" s="240"/>
      <c r="G175" s="207">
        <f>IFERROR((((G170+G173)*G82)+(G171+G174)*G81)/G88,0)</f>
        <v>0.6118208972084872</v>
      </c>
      <c r="H175" s="216">
        <f>'[9]Saifi&amp;Saidi - pe trim. si an'!HI164</f>
        <v>0.6118208972084872</v>
      </c>
      <c r="I175" s="207">
        <f>IFERROR((((I170+I173)*I82)+(I171+I174)*I81)/I88,0)</f>
        <v>0.8255824616369194</v>
      </c>
      <c r="J175" s="216">
        <f>'[9]Saifi&amp;Saidi - pe trim. si an'!HQ164</f>
        <v>0.8255824616369194</v>
      </c>
      <c r="K175" s="207">
        <f>IFERROR((((K170+K173)*K82)+(K171+K174)*K81)/K88,0)</f>
        <v>0.9782377561846336</v>
      </c>
      <c r="L175" s="216">
        <f>'[9]Saifi&amp;Saidi - pe trim. si an'!HY164</f>
        <v>0.9782377561846336</v>
      </c>
      <c r="M175" s="207">
        <f>IFERROR((((M170+M173)*M82)+(M171+M174)*M81)/M88,0)</f>
        <v>0.94813276013942693</v>
      </c>
      <c r="N175" s="216">
        <f>'[9]Saifi&amp;Saidi - pe trim. si an'!IG164</f>
        <v>0.94813276013942693</v>
      </c>
      <c r="O175" s="207">
        <f>IFERROR((((O170+O173)*O82)+(O171+O174)*O81)/O88,0)</f>
        <v>3.3684790410621184</v>
      </c>
      <c r="P175" s="216">
        <f>'[9]Saifi&amp;Saidi - pe trim. si an'!II164</f>
        <v>3.3684790410621184</v>
      </c>
    </row>
    <row r="176" spans="1:16" ht="15.6" customHeight="1" x14ac:dyDescent="0.25">
      <c r="A176" s="151"/>
      <c r="B176" s="152"/>
      <c r="C176" s="244" t="s">
        <v>293</v>
      </c>
      <c r="D176" s="244"/>
      <c r="E176" s="244"/>
      <c r="F176" s="245"/>
      <c r="G176" s="205">
        <f>IFERROR((G177*G82+G178*G81)/(G88),0)</f>
        <v>48.066922343368738</v>
      </c>
      <c r="H176" s="216">
        <f>'[9]Saifi&amp;Saidi - pe trim. si an'!HI165</f>
        <v>48.066922343368738</v>
      </c>
      <c r="I176" s="205">
        <f>IFERROR((I177*I82+I178*I81)/(I88),0)</f>
        <v>58.795207822749568</v>
      </c>
      <c r="J176" s="216">
        <f>'[9]Saifi&amp;Saidi - pe trim. si an'!HQ165</f>
        <v>58.795207822749568</v>
      </c>
      <c r="K176" s="205">
        <f>IFERROR((K177*K82+K178*K81)/(K88),0)</f>
        <v>49.849713831000798</v>
      </c>
      <c r="L176" s="216">
        <f>'[9]Saifi&amp;Saidi - pe trim. si an'!HY165</f>
        <v>49.849713831000798</v>
      </c>
      <c r="M176" s="205">
        <f>IFERROR((M177*M82+M178*M81)/(M88),0)</f>
        <v>51.274410559591892</v>
      </c>
      <c r="N176" s="216">
        <f>'[9]Saifi&amp;Saidi - pe trim. si an'!IG165</f>
        <v>51.274410559591892</v>
      </c>
      <c r="O176" s="205">
        <f>IFERROR((O177*O82+O178*O81)/(O88),0)</f>
        <v>208.36245764669786</v>
      </c>
      <c r="P176" s="216">
        <f>'[9]Saifi&amp;Saidi - pe trim. si an'!II165</f>
        <v>208.36245764669786</v>
      </c>
    </row>
    <row r="177" spans="1:16" ht="15.6" customHeight="1" x14ac:dyDescent="0.25">
      <c r="A177" s="151"/>
      <c r="B177" s="152"/>
      <c r="C177" s="236" t="s">
        <v>294</v>
      </c>
      <c r="D177" s="237"/>
      <c r="E177" s="237"/>
      <c r="F177" s="238"/>
      <c r="G177" s="208">
        <f>IFERROR((H43+H44+H45)/G82,0)</f>
        <v>25.539360987091882</v>
      </c>
      <c r="H177" s="216">
        <f>'[9]Saifi&amp;Saidi - pe trim. si an'!HI166</f>
        <v>25.539360987091882</v>
      </c>
      <c r="I177" s="208">
        <f>IFERROR((J43+J44+J45)/I82,0)</f>
        <v>20.645219153850821</v>
      </c>
      <c r="J177" s="216">
        <f>'[9]Saifi&amp;Saidi - pe trim. si an'!HQ166</f>
        <v>20.645219153850821</v>
      </c>
      <c r="K177" s="208">
        <f>IFERROR((L43+L44+L45)/K82,0)</f>
        <v>17.852208514089909</v>
      </c>
      <c r="L177" s="216">
        <f>'[9]Saifi&amp;Saidi - pe trim. si an'!HY166</f>
        <v>17.852208514089909</v>
      </c>
      <c r="M177" s="208">
        <f>IFERROR((N43+N44+N45)/M82,0)</f>
        <v>14.884725003180238</v>
      </c>
      <c r="N177" s="216">
        <f>'[9]Saifi&amp;Saidi - pe trim. si an'!IG166</f>
        <v>14.884725003180238</v>
      </c>
      <c r="O177" s="208">
        <f>IFERROR((P43+P44+P45)/O82,0)</f>
        <v>78.9217266555127</v>
      </c>
      <c r="P177" s="216">
        <f>'[9]Saifi&amp;Saidi - pe trim. si an'!II166</f>
        <v>78.9217266555127</v>
      </c>
    </row>
    <row r="178" spans="1:16" ht="15.6" customHeight="1" x14ac:dyDescent="0.25">
      <c r="A178" s="151"/>
      <c r="B178" s="152"/>
      <c r="C178" s="236" t="s">
        <v>295</v>
      </c>
      <c r="D178" s="237"/>
      <c r="E178" s="237"/>
      <c r="F178" s="238"/>
      <c r="G178" s="208">
        <f>IFERROR((H40+H41+H42)/G81,0)</f>
        <v>72.779099235044342</v>
      </c>
      <c r="H178" s="216">
        <f>'[9]Saifi&amp;Saidi - pe trim. si an'!HI167</f>
        <v>72.779099235044342</v>
      </c>
      <c r="I178" s="208">
        <f>IFERROR((J40+J41+J42)/I81,0)</f>
        <v>100.63501319090621</v>
      </c>
      <c r="J178" s="216">
        <f>'[9]Saifi&amp;Saidi - pe trim. si an'!HQ167</f>
        <v>100.63501319090621</v>
      </c>
      <c r="K178" s="208">
        <f>IFERROR((L40+L41+L42)/K81,0)</f>
        <v>84.94117378640297</v>
      </c>
      <c r="L178" s="216">
        <f>'[9]Saifi&amp;Saidi - pe trim. si an'!HY167</f>
        <v>84.94117378640297</v>
      </c>
      <c r="M178" s="208">
        <f>IFERROR((N40+N41+N42)/M81,0)</f>
        <v>90.878019149939931</v>
      </c>
      <c r="N178" s="216">
        <f>'[9]Saifi&amp;Saidi - pe trim. si an'!IG167</f>
        <v>90.878019149939931</v>
      </c>
      <c r="O178" s="208">
        <f>IFERROR((P40+P41+P42)/O81,0)</f>
        <v>349.23534421991542</v>
      </c>
      <c r="P178" s="216">
        <f>'[9]Saifi&amp;Saidi - pe trim. si an'!II167</f>
        <v>349.23534421991542</v>
      </c>
    </row>
    <row r="179" spans="1:16" ht="15.6" customHeight="1" x14ac:dyDescent="0.25">
      <c r="A179" s="151"/>
      <c r="B179" s="152"/>
      <c r="C179" s="234" t="s">
        <v>296</v>
      </c>
      <c r="D179" s="234"/>
      <c r="E179" s="234"/>
      <c r="F179" s="235"/>
      <c r="G179" s="205">
        <f>IFERROR((G180*G82+G181*G81)/(G88),0)</f>
        <v>50.033398640512502</v>
      </c>
      <c r="H179" s="216">
        <f>'[9]Saifi&amp;Saidi - pe trim. si an'!HI168</f>
        <v>50.033398640512502</v>
      </c>
      <c r="I179" s="205">
        <f>IFERROR((I180*I82+I181*I81)/(I88),0)</f>
        <v>63.2015658368285</v>
      </c>
      <c r="J179" s="216">
        <f>'[9]Saifi&amp;Saidi - pe trim. si an'!HQ168</f>
        <v>63.2015658368285</v>
      </c>
      <c r="K179" s="205">
        <f>IFERROR((K180*K82+K181*K81)/(K88),0)</f>
        <v>68.010507709640621</v>
      </c>
      <c r="L179" s="216">
        <f>'[9]Saifi&amp;Saidi - pe trim. si an'!HY168</f>
        <v>68.010507709640621</v>
      </c>
      <c r="M179" s="205">
        <f>IFERROR((M180*M82+M181*M81)/(M88),0)</f>
        <v>64.510906995784552</v>
      </c>
      <c r="N179" s="216">
        <f>'[9]Saifi&amp;Saidi - pe trim. si an'!IG168</f>
        <v>64.510906995784552</v>
      </c>
      <c r="O179" s="205">
        <f>IFERROR((O180*O82+O181*O81)/(O88),0)</f>
        <v>246.23722093693445</v>
      </c>
      <c r="P179" s="216">
        <f>'[9]Saifi&amp;Saidi - pe trim. si an'!II168</f>
        <v>246.23722093693445</v>
      </c>
    </row>
    <row r="180" spans="1:16" ht="15.6" customHeight="1" x14ac:dyDescent="0.25">
      <c r="A180" s="151"/>
      <c r="B180" s="152"/>
      <c r="C180" s="236" t="s">
        <v>297</v>
      </c>
      <c r="D180" s="237"/>
      <c r="E180" s="237"/>
      <c r="F180" s="238"/>
      <c r="G180" s="208">
        <f>IFERROR((H61+H62+H63)/G82,0)</f>
        <v>17.243461214977327</v>
      </c>
      <c r="H180" s="216">
        <f>'[9]Saifi&amp;Saidi - pe trim. si an'!HI169</f>
        <v>17.243461214977327</v>
      </c>
      <c r="I180" s="208">
        <f>IFERROR((J61+J62+J63)/I82,0)</f>
        <v>24.107705049695234</v>
      </c>
      <c r="J180" s="216">
        <f>'[9]Saifi&amp;Saidi - pe trim. si an'!HQ169</f>
        <v>24.107705049695234</v>
      </c>
      <c r="K180" s="208">
        <f>IFERROR((L61+L62+L63)/K82,0)</f>
        <v>21.159936080404066</v>
      </c>
      <c r="L180" s="216">
        <f>'[9]Saifi&amp;Saidi - pe trim. si an'!HY169</f>
        <v>21.159936080404066</v>
      </c>
      <c r="M180" s="208">
        <f>IFERROR((N61+N62+N63)/M82,0)</f>
        <v>21.975691016668925</v>
      </c>
      <c r="N180" s="216">
        <f>'[9]Saifi&amp;Saidi - pe trim. si an'!IG169</f>
        <v>21.975691016668925</v>
      </c>
      <c r="O180" s="208">
        <f>IFERROR((P61+P62+P63)/O82,0)</f>
        <v>84.486934187808387</v>
      </c>
      <c r="P180" s="216">
        <f>'[9]Saifi&amp;Saidi - pe trim. si an'!II169</f>
        <v>84.486934187808387</v>
      </c>
    </row>
    <row r="181" spans="1:16" ht="15.6" customHeight="1" x14ac:dyDescent="0.25">
      <c r="A181" s="151"/>
      <c r="B181" s="152"/>
      <c r="C181" s="236" t="s">
        <v>298</v>
      </c>
      <c r="D181" s="237"/>
      <c r="E181" s="237"/>
      <c r="F181" s="238"/>
      <c r="G181" s="208">
        <f>IFERROR((H58+H59+H60)/G81,0)</f>
        <v>86.003147922807656</v>
      </c>
      <c r="H181" s="216">
        <f>'[9]Saifi&amp;Saidi - pe trim. si an'!HI170</f>
        <v>86.003147922807656</v>
      </c>
      <c r="I181" s="208">
        <f>IFERROR((J58+J59+J60)/I81,0)</f>
        <v>106.07653339237413</v>
      </c>
      <c r="J181" s="216">
        <f>'[9]Saifi&amp;Saidi - pe trim. si an'!HQ170</f>
        <v>106.07653339237413</v>
      </c>
      <c r="K181" s="208">
        <f>IFERROR((L58+L59+L60)/K81,0)</f>
        <v>119.39123073576236</v>
      </c>
      <c r="L181" s="216">
        <f>'[9]Saifi&amp;Saidi - pe trim. si an'!HY170</f>
        <v>119.39123073576236</v>
      </c>
      <c r="M181" s="208">
        <f>IFERROR((N58+N59+N60)/M81,0)</f>
        <v>110.80281689237903</v>
      </c>
      <c r="N181" s="216">
        <f>'[9]Saifi&amp;Saidi - pe trim. si an'!IG170</f>
        <v>110.80281689237903</v>
      </c>
      <c r="O181" s="208">
        <f>IFERROR((P58+P59+P60)/O81,0)</f>
        <v>422.27323080732663</v>
      </c>
      <c r="P181" s="216">
        <f>'[9]Saifi&amp;Saidi - pe trim. si an'!II170</f>
        <v>422.27323080732663</v>
      </c>
    </row>
    <row r="182" spans="1:16" ht="16.2" customHeight="1" x14ac:dyDescent="0.25">
      <c r="A182" s="151"/>
      <c r="B182" s="152"/>
      <c r="C182" s="239" t="s">
        <v>299</v>
      </c>
      <c r="D182" s="239"/>
      <c r="E182" s="239"/>
      <c r="F182" s="240"/>
      <c r="G182" s="207">
        <f>IFERROR((((G177+G180)*G82)+(G178+G181)*G81)/G88,0)</f>
        <v>98.100320983881232</v>
      </c>
      <c r="H182" s="216">
        <f>'[9]Saifi&amp;Saidi - pe trim. si an'!HI171</f>
        <v>98.100320983881232</v>
      </c>
      <c r="I182" s="207">
        <f>IFERROR((((I177+I180)*I82)+(I178+I181)*I81)/I88,0)</f>
        <v>121.99677365957807</v>
      </c>
      <c r="J182" s="216">
        <f>'[9]Saifi&amp;Saidi - pe trim. si an'!HQ171</f>
        <v>121.99677365957807</v>
      </c>
      <c r="K182" s="207">
        <f>IFERROR((((K177+K180)*K82)+(K178+K181)*K81)/K88,0)</f>
        <v>117.86022154064143</v>
      </c>
      <c r="L182" s="216">
        <f>'[9]Saifi&amp;Saidi - pe trim. si an'!HY171</f>
        <v>117.86022154064143</v>
      </c>
      <c r="M182" s="207">
        <f>IFERROR((((M177+M180)*M82)+(M178+M181)*M81)/M88,0)</f>
        <v>115.78531755537647</v>
      </c>
      <c r="N182" s="216">
        <f>'[9]Saifi&amp;Saidi - pe trim. si an'!IG171</f>
        <v>115.78531755537647</v>
      </c>
      <c r="O182" s="207">
        <f>IFERROR((((O177+O180)*O82)+(O178+O181)*O81)/O88,0)</f>
        <v>454.59967858363234</v>
      </c>
      <c r="P182" s="216">
        <f>'[9]Saifi&amp;Saidi - pe trim. si an'!II171</f>
        <v>454.59967858363234</v>
      </c>
    </row>
    <row r="183" spans="1:16" x14ac:dyDescent="0.25">
      <c r="A183" s="151"/>
      <c r="B183" s="152"/>
      <c r="C183" s="152"/>
      <c r="D183" s="153"/>
      <c r="E183" s="154"/>
      <c r="F183" s="155"/>
      <c r="G183" s="156"/>
      <c r="H183" s="213"/>
      <c r="I183" s="156"/>
      <c r="J183" s="156"/>
      <c r="K183" s="156"/>
      <c r="L183" s="156"/>
      <c r="M183" s="157"/>
      <c r="N183" s="157"/>
      <c r="O183" s="156"/>
    </row>
    <row r="184" spans="1:16" x14ac:dyDescent="0.25">
      <c r="A184" s="151"/>
      <c r="B184" s="152"/>
      <c r="C184" s="152"/>
      <c r="D184" s="153"/>
      <c r="E184" s="154"/>
      <c r="F184" s="155"/>
      <c r="G184" s="156"/>
      <c r="H184" s="213"/>
      <c r="I184" s="156"/>
      <c r="J184" s="156"/>
      <c r="K184" s="156"/>
      <c r="L184" s="156"/>
      <c r="M184" s="157"/>
      <c r="N184" s="157"/>
      <c r="O184" s="156"/>
    </row>
    <row r="185" spans="1:16" x14ac:dyDescent="0.25">
      <c r="A185" s="151"/>
      <c r="B185" s="152"/>
      <c r="C185" s="152"/>
      <c r="D185" s="153"/>
      <c r="E185" s="154"/>
      <c r="F185" s="155"/>
      <c r="G185" s="156"/>
      <c r="H185" s="213"/>
      <c r="I185" s="156"/>
      <c r="J185" s="156"/>
      <c r="K185" s="156"/>
      <c r="L185" s="156"/>
      <c r="M185" s="157"/>
      <c r="N185" s="157"/>
      <c r="O185" s="156"/>
    </row>
    <row r="186" spans="1:16" x14ac:dyDescent="0.25">
      <c r="A186" s="151"/>
      <c r="B186" s="152"/>
      <c r="C186" s="152"/>
      <c r="D186" s="153"/>
      <c r="E186" s="154"/>
      <c r="F186" s="155"/>
      <c r="G186" s="156"/>
      <c r="H186" s="213"/>
      <c r="I186" s="156"/>
      <c r="J186" s="156"/>
      <c r="K186" s="156"/>
      <c r="L186" s="156"/>
      <c r="M186" s="157"/>
      <c r="N186" s="157"/>
      <c r="O186" s="156"/>
    </row>
    <row r="187" spans="1:16" x14ac:dyDescent="0.25">
      <c r="A187" s="151"/>
      <c r="B187" s="152"/>
      <c r="C187" s="152"/>
      <c r="D187" s="153"/>
      <c r="E187" s="154"/>
      <c r="F187" s="155"/>
      <c r="G187" s="156"/>
      <c r="H187" s="213"/>
      <c r="I187" s="156"/>
      <c r="J187" s="156"/>
      <c r="K187" s="156"/>
      <c r="L187" s="156"/>
      <c r="M187" s="157"/>
      <c r="N187" s="157"/>
      <c r="O187" s="156"/>
    </row>
    <row r="188" spans="1:16" x14ac:dyDescent="0.25">
      <c r="A188" s="151"/>
      <c r="B188" s="152"/>
      <c r="C188" s="152"/>
      <c r="D188" s="153"/>
      <c r="E188" s="154"/>
      <c r="F188" s="155"/>
      <c r="G188" s="156"/>
      <c r="H188" s="213"/>
      <c r="I188" s="156"/>
      <c r="J188" s="156"/>
      <c r="K188" s="156"/>
      <c r="L188" s="156"/>
      <c r="M188" s="157"/>
      <c r="N188" s="157"/>
      <c r="O188" s="156"/>
    </row>
    <row r="189" spans="1:16" x14ac:dyDescent="0.25">
      <c r="A189" s="151"/>
      <c r="B189" s="152"/>
      <c r="C189" s="152"/>
      <c r="D189" s="153"/>
      <c r="E189" s="154"/>
      <c r="F189" s="155"/>
      <c r="G189" s="156"/>
      <c r="H189" s="213"/>
      <c r="I189" s="156"/>
      <c r="J189" s="156"/>
      <c r="K189" s="156"/>
      <c r="L189" s="156"/>
      <c r="M189" s="157"/>
      <c r="N189" s="157"/>
      <c r="O189" s="156"/>
    </row>
    <row r="190" spans="1:16" x14ac:dyDescent="0.25">
      <c r="A190" s="151"/>
      <c r="B190" s="152"/>
      <c r="C190" s="152"/>
      <c r="D190" s="153"/>
      <c r="E190" s="154"/>
      <c r="F190" s="155"/>
      <c r="G190" s="156"/>
      <c r="H190" s="213"/>
      <c r="I190" s="156"/>
      <c r="J190" s="156"/>
      <c r="K190" s="156"/>
      <c r="L190" s="156"/>
      <c r="M190" s="157"/>
      <c r="N190" s="157"/>
      <c r="O190" s="156"/>
    </row>
    <row r="191" spans="1:16" x14ac:dyDescent="0.25">
      <c r="A191" s="151"/>
      <c r="B191" s="152"/>
      <c r="C191" s="152"/>
      <c r="D191" s="153"/>
      <c r="E191" s="154"/>
      <c r="F191" s="155"/>
      <c r="G191" s="156"/>
      <c r="H191" s="213"/>
      <c r="I191" s="156"/>
      <c r="J191" s="156"/>
      <c r="K191" s="156"/>
      <c r="L191" s="156"/>
      <c r="M191" s="157"/>
      <c r="N191" s="157"/>
      <c r="O191" s="156"/>
    </row>
    <row r="192" spans="1:16" x14ac:dyDescent="0.25">
      <c r="A192" s="151"/>
      <c r="B192" s="152"/>
      <c r="C192" s="152"/>
      <c r="D192" s="153"/>
      <c r="E192" s="154"/>
      <c r="F192" s="155"/>
      <c r="G192" s="156"/>
      <c r="H192" s="213"/>
      <c r="I192" s="156"/>
      <c r="J192" s="156"/>
      <c r="K192" s="156"/>
      <c r="L192" s="156"/>
      <c r="M192" s="157"/>
      <c r="N192" s="157"/>
      <c r="O192" s="156"/>
    </row>
    <row r="193" spans="1:15" x14ac:dyDescent="0.25">
      <c r="A193" s="151"/>
      <c r="B193" s="152"/>
      <c r="C193" s="152"/>
      <c r="D193" s="153"/>
      <c r="E193" s="154"/>
      <c r="F193" s="155"/>
      <c r="G193" s="156"/>
      <c r="H193" s="213"/>
      <c r="I193" s="156"/>
      <c r="J193" s="156"/>
      <c r="K193" s="156"/>
      <c r="L193" s="156"/>
      <c r="M193" s="157"/>
      <c r="N193" s="157"/>
      <c r="O193" s="156"/>
    </row>
    <row r="194" spans="1:15" x14ac:dyDescent="0.25">
      <c r="A194" s="151"/>
      <c r="B194" s="152"/>
      <c r="C194" s="152"/>
      <c r="D194" s="153"/>
      <c r="E194" s="154"/>
      <c r="F194" s="155"/>
      <c r="G194" s="156"/>
      <c r="H194" s="213"/>
      <c r="I194" s="156"/>
      <c r="J194" s="156"/>
      <c r="K194" s="156"/>
      <c r="L194" s="156"/>
      <c r="M194" s="157"/>
      <c r="N194" s="157"/>
      <c r="O194" s="156"/>
    </row>
    <row r="195" spans="1:15" x14ac:dyDescent="0.25">
      <c r="A195" s="151"/>
      <c r="B195" s="152"/>
      <c r="C195" s="152"/>
      <c r="D195" s="153"/>
      <c r="E195" s="154"/>
      <c r="F195" s="155"/>
      <c r="G195" s="156"/>
      <c r="H195" s="213"/>
      <c r="I195" s="156"/>
      <c r="J195" s="156"/>
      <c r="K195" s="156"/>
      <c r="L195" s="156"/>
      <c r="M195" s="157"/>
      <c r="N195" s="157"/>
      <c r="O195" s="156"/>
    </row>
    <row r="196" spans="1:15" x14ac:dyDescent="0.25">
      <c r="A196" s="151"/>
      <c r="B196" s="152"/>
      <c r="C196" s="152"/>
      <c r="D196" s="153"/>
      <c r="E196" s="154"/>
      <c r="F196" s="155"/>
      <c r="G196" s="156"/>
      <c r="H196" s="213"/>
      <c r="I196" s="156"/>
      <c r="J196" s="156"/>
      <c r="K196" s="156"/>
      <c r="L196" s="156"/>
      <c r="M196" s="157"/>
      <c r="N196" s="157"/>
      <c r="O196" s="156"/>
    </row>
    <row r="197" spans="1:15" x14ac:dyDescent="0.25">
      <c r="A197" s="151"/>
      <c r="B197" s="152"/>
      <c r="C197" s="152"/>
      <c r="D197" s="153"/>
      <c r="E197" s="154"/>
      <c r="F197" s="155"/>
      <c r="G197" s="156"/>
      <c r="H197" s="213"/>
      <c r="I197" s="156"/>
      <c r="J197" s="156"/>
      <c r="K197" s="156"/>
      <c r="L197" s="156"/>
      <c r="M197" s="157"/>
      <c r="N197" s="157"/>
      <c r="O197" s="156"/>
    </row>
    <row r="198" spans="1:15" x14ac:dyDescent="0.25">
      <c r="A198" s="151"/>
      <c r="B198" s="152"/>
      <c r="C198" s="152"/>
      <c r="D198" s="153"/>
      <c r="E198" s="154"/>
      <c r="F198" s="155"/>
      <c r="G198" s="156"/>
      <c r="H198" s="213"/>
      <c r="I198" s="156"/>
      <c r="J198" s="156"/>
      <c r="K198" s="156"/>
      <c r="L198" s="156"/>
      <c r="M198" s="157"/>
      <c r="N198" s="157"/>
      <c r="O198" s="156"/>
    </row>
    <row r="199" spans="1:15" x14ac:dyDescent="0.25">
      <c r="A199" s="151"/>
      <c r="B199" s="152"/>
      <c r="C199" s="152"/>
      <c r="D199" s="153"/>
      <c r="E199" s="154"/>
      <c r="F199" s="155"/>
      <c r="G199" s="156"/>
      <c r="H199" s="213"/>
      <c r="I199" s="156"/>
      <c r="J199" s="156"/>
      <c r="K199" s="156"/>
      <c r="L199" s="156"/>
      <c r="M199" s="157"/>
      <c r="N199" s="157"/>
      <c r="O199" s="156"/>
    </row>
    <row r="200" spans="1:15" x14ac:dyDescent="0.25">
      <c r="A200" s="151"/>
      <c r="B200" s="152"/>
      <c r="C200" s="152"/>
      <c r="D200" s="153"/>
      <c r="E200" s="154"/>
      <c r="F200" s="155"/>
      <c r="G200" s="156"/>
      <c r="H200" s="213"/>
      <c r="I200" s="156"/>
      <c r="J200" s="156"/>
      <c r="K200" s="156"/>
      <c r="L200" s="156"/>
      <c r="M200" s="157"/>
      <c r="N200" s="157"/>
      <c r="O200" s="156"/>
    </row>
    <row r="201" spans="1:15" x14ac:dyDescent="0.25">
      <c r="A201" s="151"/>
      <c r="B201" s="152"/>
      <c r="C201" s="152"/>
      <c r="D201" s="153"/>
      <c r="E201" s="154"/>
      <c r="F201" s="155"/>
      <c r="G201" s="156"/>
      <c r="H201" s="213"/>
      <c r="I201" s="156"/>
      <c r="J201" s="156"/>
      <c r="K201" s="156"/>
      <c r="L201" s="156"/>
      <c r="M201" s="157"/>
      <c r="N201" s="157"/>
      <c r="O201" s="156"/>
    </row>
    <row r="202" spans="1:15" x14ac:dyDescent="0.25">
      <c r="A202" s="151"/>
      <c r="B202" s="152"/>
      <c r="C202" s="152"/>
      <c r="D202" s="153"/>
      <c r="E202" s="154"/>
      <c r="F202" s="155"/>
      <c r="G202" s="156"/>
      <c r="H202" s="213"/>
      <c r="I202" s="156"/>
      <c r="J202" s="156"/>
      <c r="K202" s="156"/>
      <c r="L202" s="156"/>
      <c r="M202" s="157"/>
      <c r="N202" s="157"/>
      <c r="O202" s="156"/>
    </row>
    <row r="203" spans="1:15" x14ac:dyDescent="0.25">
      <c r="A203" s="151"/>
      <c r="B203" s="152"/>
      <c r="C203" s="152"/>
      <c r="D203" s="153"/>
      <c r="E203" s="154"/>
      <c r="F203" s="155"/>
      <c r="G203" s="156"/>
      <c r="H203" s="213"/>
      <c r="I203" s="156"/>
      <c r="J203" s="156"/>
      <c r="K203" s="156"/>
      <c r="L203" s="156"/>
      <c r="M203" s="157"/>
      <c r="N203" s="157"/>
      <c r="O203" s="156"/>
    </row>
    <row r="204" spans="1:15" x14ac:dyDescent="0.25">
      <c r="A204" s="151"/>
      <c r="B204" s="152"/>
      <c r="C204" s="152"/>
      <c r="D204" s="153"/>
      <c r="E204" s="154"/>
      <c r="F204" s="155"/>
      <c r="G204" s="156"/>
      <c r="H204" s="213"/>
      <c r="I204" s="156"/>
      <c r="J204" s="156"/>
      <c r="K204" s="156"/>
      <c r="L204" s="156"/>
      <c r="M204" s="157"/>
      <c r="N204" s="157"/>
      <c r="O204" s="156"/>
    </row>
    <row r="205" spans="1:15" x14ac:dyDescent="0.25">
      <c r="A205" s="151"/>
      <c r="B205" s="152"/>
      <c r="C205" s="152"/>
      <c r="D205" s="153"/>
      <c r="E205" s="154"/>
      <c r="F205" s="155"/>
      <c r="G205" s="156"/>
      <c r="H205" s="213"/>
      <c r="I205" s="156"/>
      <c r="J205" s="156"/>
      <c r="K205" s="156"/>
      <c r="L205" s="156"/>
      <c r="M205" s="157"/>
      <c r="N205" s="157"/>
      <c r="O205" s="156"/>
    </row>
    <row r="206" spans="1:15" x14ac:dyDescent="0.25">
      <c r="A206" s="151"/>
      <c r="B206" s="152"/>
      <c r="C206" s="152"/>
      <c r="D206" s="153"/>
      <c r="E206" s="154"/>
      <c r="F206" s="155"/>
      <c r="G206" s="156"/>
      <c r="H206" s="213"/>
      <c r="I206" s="156"/>
      <c r="J206" s="156"/>
      <c r="K206" s="156"/>
      <c r="L206" s="156"/>
      <c r="M206" s="157"/>
      <c r="N206" s="157"/>
      <c r="O206" s="156"/>
    </row>
    <row r="207" spans="1:15" x14ac:dyDescent="0.25">
      <c r="A207" s="151"/>
      <c r="B207" s="152"/>
      <c r="C207" s="152"/>
      <c r="D207" s="153"/>
      <c r="E207" s="154"/>
      <c r="F207" s="155"/>
      <c r="G207" s="156"/>
      <c r="H207" s="213"/>
      <c r="I207" s="156"/>
      <c r="J207" s="156"/>
      <c r="K207" s="156"/>
      <c r="L207" s="156"/>
      <c r="M207" s="157"/>
      <c r="N207" s="157"/>
      <c r="O207" s="156"/>
    </row>
    <row r="208" spans="1:15" x14ac:dyDescent="0.25">
      <c r="A208" s="151"/>
      <c r="B208" s="152"/>
      <c r="C208" s="152"/>
      <c r="D208" s="153"/>
      <c r="E208" s="154"/>
      <c r="F208" s="155"/>
      <c r="G208" s="156"/>
      <c r="H208" s="213"/>
      <c r="I208" s="156"/>
      <c r="J208" s="156"/>
      <c r="K208" s="156"/>
      <c r="L208" s="156"/>
      <c r="M208" s="157"/>
      <c r="N208" s="157"/>
      <c r="O208" s="156"/>
    </row>
    <row r="209" spans="1:15" x14ac:dyDescent="0.25">
      <c r="A209" s="151"/>
      <c r="B209" s="152"/>
      <c r="C209" s="152"/>
      <c r="D209" s="153"/>
      <c r="E209" s="154"/>
      <c r="F209" s="155"/>
      <c r="G209" s="156"/>
      <c r="H209" s="213"/>
      <c r="I209" s="156"/>
      <c r="J209" s="156"/>
      <c r="K209" s="156"/>
      <c r="L209" s="156"/>
      <c r="M209" s="157"/>
      <c r="N209" s="157"/>
      <c r="O209" s="156"/>
    </row>
    <row r="210" spans="1:15" x14ac:dyDescent="0.25">
      <c r="A210" s="151"/>
      <c r="B210" s="152"/>
      <c r="C210" s="152"/>
      <c r="D210" s="153"/>
      <c r="E210" s="154"/>
      <c r="F210" s="155"/>
      <c r="G210" s="156"/>
      <c r="H210" s="213"/>
      <c r="I210" s="156"/>
      <c r="J210" s="156"/>
      <c r="K210" s="156"/>
      <c r="L210" s="156"/>
      <c r="M210" s="157"/>
      <c r="N210" s="157"/>
      <c r="O210" s="156"/>
    </row>
    <row r="211" spans="1:15" x14ac:dyDescent="0.25">
      <c r="A211" s="151"/>
      <c r="B211" s="152"/>
      <c r="C211" s="152"/>
      <c r="D211" s="153"/>
      <c r="E211" s="154"/>
      <c r="F211" s="155"/>
      <c r="G211" s="156"/>
      <c r="H211" s="213"/>
      <c r="I211" s="156"/>
      <c r="J211" s="156"/>
      <c r="K211" s="156"/>
      <c r="L211" s="156"/>
      <c r="M211" s="157"/>
      <c r="N211" s="157"/>
      <c r="O211" s="156"/>
    </row>
    <row r="212" spans="1:15" x14ac:dyDescent="0.25">
      <c r="A212" s="151"/>
      <c r="B212" s="152"/>
      <c r="C212" s="152"/>
      <c r="D212" s="153"/>
      <c r="E212" s="154"/>
      <c r="F212" s="155"/>
      <c r="G212" s="156"/>
      <c r="H212" s="213"/>
      <c r="I212" s="156"/>
      <c r="J212" s="156"/>
      <c r="K212" s="156"/>
      <c r="L212" s="156"/>
      <c r="M212" s="157"/>
      <c r="N212" s="157"/>
      <c r="O212" s="156"/>
    </row>
    <row r="213" spans="1:15" x14ac:dyDescent="0.25">
      <c r="A213" s="151"/>
      <c r="B213" s="152"/>
      <c r="C213" s="152"/>
      <c r="D213" s="153"/>
      <c r="E213" s="154"/>
      <c r="F213" s="155"/>
      <c r="G213" s="156"/>
      <c r="H213" s="213"/>
      <c r="I213" s="156"/>
      <c r="J213" s="156"/>
      <c r="K213" s="156"/>
      <c r="L213" s="156"/>
      <c r="M213" s="157"/>
      <c r="N213" s="157"/>
      <c r="O213" s="156"/>
    </row>
    <row r="214" spans="1:15" x14ac:dyDescent="0.25">
      <c r="A214" s="151"/>
      <c r="B214" s="152"/>
      <c r="C214" s="152"/>
      <c r="D214" s="153"/>
      <c r="E214" s="154"/>
      <c r="F214" s="155"/>
      <c r="G214" s="156"/>
      <c r="H214" s="213"/>
      <c r="I214" s="156"/>
      <c r="J214" s="156"/>
      <c r="K214" s="156"/>
      <c r="L214" s="156"/>
      <c r="M214" s="157"/>
      <c r="N214" s="157"/>
      <c r="O214" s="156"/>
    </row>
    <row r="215" spans="1:15" x14ac:dyDescent="0.25">
      <c r="A215" s="151"/>
      <c r="B215" s="152"/>
      <c r="C215" s="152"/>
      <c r="D215" s="153"/>
      <c r="E215" s="154"/>
      <c r="F215" s="155"/>
      <c r="G215" s="156"/>
      <c r="H215" s="213"/>
      <c r="I215" s="156"/>
      <c r="J215" s="156"/>
      <c r="K215" s="156"/>
      <c r="L215" s="156"/>
      <c r="M215" s="157"/>
      <c r="N215" s="157"/>
      <c r="O215" s="156"/>
    </row>
    <row r="216" spans="1:15" x14ac:dyDescent="0.25">
      <c r="A216" s="151"/>
      <c r="B216" s="152"/>
      <c r="C216" s="152"/>
      <c r="D216" s="153"/>
      <c r="E216" s="154"/>
      <c r="F216" s="155"/>
      <c r="G216" s="156"/>
      <c r="H216" s="213"/>
      <c r="I216" s="156"/>
      <c r="J216" s="156"/>
      <c r="K216" s="156"/>
      <c r="L216" s="156"/>
      <c r="M216" s="157"/>
      <c r="N216" s="157"/>
      <c r="O216" s="156"/>
    </row>
    <row r="217" spans="1:15" x14ac:dyDescent="0.25">
      <c r="A217" s="151"/>
      <c r="B217" s="152"/>
      <c r="C217" s="152"/>
      <c r="D217" s="153"/>
      <c r="E217" s="154"/>
      <c r="F217" s="155"/>
      <c r="G217" s="156"/>
      <c r="H217" s="213"/>
      <c r="I217" s="156"/>
      <c r="J217" s="156"/>
      <c r="K217" s="156"/>
      <c r="L217" s="156"/>
      <c r="M217" s="157"/>
      <c r="N217" s="157"/>
      <c r="O217" s="156"/>
    </row>
    <row r="218" spans="1:15" x14ac:dyDescent="0.25">
      <c r="A218" s="151"/>
      <c r="B218" s="152"/>
      <c r="C218" s="152"/>
      <c r="D218" s="153"/>
      <c r="E218" s="154"/>
      <c r="F218" s="155"/>
      <c r="G218" s="156"/>
      <c r="H218" s="213"/>
      <c r="I218" s="156"/>
      <c r="J218" s="156"/>
      <c r="K218" s="156"/>
      <c r="L218" s="156"/>
      <c r="M218" s="157"/>
      <c r="N218" s="157"/>
      <c r="O218" s="156"/>
    </row>
    <row r="219" spans="1:15" x14ac:dyDescent="0.25">
      <c r="A219" s="151"/>
      <c r="B219" s="152"/>
      <c r="C219" s="152"/>
      <c r="D219" s="153"/>
      <c r="E219" s="154"/>
      <c r="F219" s="155"/>
      <c r="G219" s="156"/>
      <c r="H219" s="213"/>
      <c r="I219" s="156"/>
      <c r="J219" s="156"/>
      <c r="K219" s="156"/>
      <c r="L219" s="156"/>
      <c r="M219" s="157"/>
      <c r="N219" s="157"/>
      <c r="O219" s="156"/>
    </row>
    <row r="220" spans="1:15" x14ac:dyDescent="0.25">
      <c r="A220" s="151"/>
      <c r="B220" s="152"/>
      <c r="C220" s="152"/>
      <c r="D220" s="153"/>
      <c r="E220" s="154"/>
      <c r="F220" s="155"/>
      <c r="G220" s="156"/>
      <c r="H220" s="213"/>
      <c r="I220" s="156"/>
      <c r="J220" s="156"/>
      <c r="K220" s="156"/>
      <c r="L220" s="156"/>
      <c r="M220" s="157"/>
      <c r="N220" s="157"/>
      <c r="O220" s="156"/>
    </row>
    <row r="221" spans="1:15" x14ac:dyDescent="0.25">
      <c r="A221" s="151"/>
      <c r="B221" s="152"/>
      <c r="C221" s="152"/>
      <c r="D221" s="153"/>
      <c r="E221" s="154"/>
      <c r="F221" s="155"/>
      <c r="G221" s="156"/>
      <c r="H221" s="213"/>
      <c r="I221" s="156"/>
      <c r="J221" s="156"/>
      <c r="K221" s="156"/>
      <c r="L221" s="156"/>
      <c r="M221" s="157"/>
      <c r="N221" s="157"/>
      <c r="O221" s="156"/>
    </row>
    <row r="222" spans="1:15" x14ac:dyDescent="0.25">
      <c r="A222" s="151"/>
      <c r="B222" s="152"/>
      <c r="C222" s="152"/>
      <c r="D222" s="153"/>
      <c r="E222" s="154"/>
      <c r="F222" s="155"/>
      <c r="G222" s="156"/>
      <c r="H222" s="213"/>
      <c r="I222" s="156"/>
      <c r="J222" s="156"/>
      <c r="K222" s="156"/>
      <c r="L222" s="156"/>
      <c r="M222" s="157"/>
      <c r="N222" s="157"/>
      <c r="O222" s="156"/>
    </row>
    <row r="223" spans="1:15" x14ac:dyDescent="0.25">
      <c r="A223" s="151"/>
      <c r="B223" s="152"/>
      <c r="C223" s="152"/>
      <c r="D223" s="153"/>
      <c r="E223" s="154"/>
      <c r="F223" s="155"/>
      <c r="G223" s="156"/>
      <c r="H223" s="213"/>
      <c r="I223" s="156"/>
      <c r="J223" s="156"/>
      <c r="K223" s="156"/>
      <c r="L223" s="156"/>
      <c r="M223" s="157"/>
      <c r="N223" s="157"/>
      <c r="O223" s="156"/>
    </row>
    <row r="224" spans="1:15" x14ac:dyDescent="0.25">
      <c r="A224" s="151"/>
      <c r="B224" s="152"/>
      <c r="C224" s="152"/>
      <c r="D224" s="153"/>
      <c r="E224" s="154"/>
      <c r="F224" s="155"/>
      <c r="G224" s="156"/>
      <c r="H224" s="213"/>
      <c r="I224" s="156"/>
      <c r="J224" s="156"/>
      <c r="K224" s="156"/>
      <c r="L224" s="156"/>
      <c r="M224" s="157"/>
      <c r="N224" s="157"/>
      <c r="O224" s="156"/>
    </row>
    <row r="225" spans="1:15" x14ac:dyDescent="0.25">
      <c r="A225" s="151"/>
      <c r="B225" s="152"/>
      <c r="C225" s="152"/>
      <c r="D225" s="153"/>
      <c r="E225" s="154"/>
      <c r="F225" s="155"/>
      <c r="G225" s="156"/>
      <c r="H225" s="213"/>
      <c r="I225" s="156"/>
      <c r="J225" s="156"/>
      <c r="K225" s="156"/>
      <c r="L225" s="156"/>
      <c r="M225" s="157"/>
      <c r="N225" s="157"/>
      <c r="O225" s="156"/>
    </row>
    <row r="226" spans="1:15" x14ac:dyDescent="0.25">
      <c r="A226" s="151"/>
      <c r="B226" s="152"/>
      <c r="C226" s="152"/>
      <c r="D226" s="153"/>
      <c r="E226" s="154"/>
      <c r="F226" s="155"/>
      <c r="G226" s="156"/>
      <c r="H226" s="213"/>
      <c r="I226" s="156"/>
      <c r="J226" s="156"/>
      <c r="K226" s="156"/>
      <c r="L226" s="156"/>
      <c r="M226" s="157"/>
      <c r="N226" s="157"/>
      <c r="O226" s="156"/>
    </row>
    <row r="227" spans="1:15" x14ac:dyDescent="0.25">
      <c r="A227" s="151"/>
      <c r="B227" s="152"/>
      <c r="C227" s="152"/>
      <c r="D227" s="153"/>
      <c r="E227" s="154"/>
      <c r="F227" s="155"/>
      <c r="G227" s="156"/>
      <c r="H227" s="213"/>
      <c r="I227" s="156"/>
      <c r="J227" s="156"/>
      <c r="K227" s="156"/>
      <c r="L227" s="156"/>
      <c r="M227" s="157"/>
      <c r="N227" s="157"/>
      <c r="O227" s="156"/>
    </row>
    <row r="228" spans="1:15" x14ac:dyDescent="0.25">
      <c r="A228" s="151"/>
      <c r="B228" s="152"/>
      <c r="C228" s="152"/>
      <c r="D228" s="153"/>
      <c r="E228" s="154"/>
      <c r="F228" s="155"/>
      <c r="G228" s="156"/>
      <c r="H228" s="213"/>
      <c r="I228" s="156"/>
      <c r="J228" s="156"/>
      <c r="K228" s="156"/>
      <c r="L228" s="156"/>
      <c r="M228" s="157"/>
      <c r="N228" s="157"/>
      <c r="O228" s="156"/>
    </row>
    <row r="229" spans="1:15" x14ac:dyDescent="0.25">
      <c r="A229" s="151"/>
      <c r="B229" s="152"/>
      <c r="C229" s="152"/>
      <c r="D229" s="153"/>
      <c r="E229" s="154"/>
      <c r="F229" s="155"/>
      <c r="G229" s="156"/>
      <c r="H229" s="213"/>
      <c r="I229" s="156"/>
      <c r="J229" s="156"/>
      <c r="K229" s="156"/>
      <c r="L229" s="156"/>
      <c r="M229" s="157"/>
      <c r="N229" s="157"/>
      <c r="O229" s="156"/>
    </row>
    <row r="230" spans="1:15" x14ac:dyDescent="0.25">
      <c r="A230" s="151"/>
      <c r="B230" s="152"/>
      <c r="C230" s="152"/>
      <c r="D230" s="153"/>
      <c r="E230" s="154"/>
      <c r="F230" s="155"/>
      <c r="G230" s="156"/>
      <c r="H230" s="213"/>
      <c r="I230" s="156"/>
      <c r="J230" s="156"/>
      <c r="K230" s="156"/>
      <c r="L230" s="156"/>
      <c r="M230" s="157"/>
      <c r="N230" s="157"/>
      <c r="O230" s="156"/>
    </row>
    <row r="231" spans="1:15" x14ac:dyDescent="0.25">
      <c r="A231" s="151"/>
      <c r="B231" s="152"/>
      <c r="C231" s="152"/>
      <c r="D231" s="153"/>
      <c r="E231" s="154"/>
      <c r="F231" s="155"/>
      <c r="G231" s="156"/>
      <c r="H231" s="213"/>
      <c r="I231" s="156"/>
      <c r="J231" s="156"/>
      <c r="K231" s="156"/>
      <c r="L231" s="156"/>
      <c r="M231" s="157"/>
      <c r="N231" s="157"/>
      <c r="O231" s="156"/>
    </row>
    <row r="232" spans="1:15" x14ac:dyDescent="0.25">
      <c r="A232" s="151"/>
      <c r="B232" s="152"/>
      <c r="C232" s="152"/>
      <c r="D232" s="153"/>
      <c r="E232" s="154"/>
      <c r="F232" s="155"/>
      <c r="G232" s="156"/>
      <c r="H232" s="213"/>
      <c r="I232" s="156"/>
      <c r="J232" s="156"/>
      <c r="K232" s="156"/>
      <c r="L232" s="156"/>
      <c r="M232" s="157"/>
      <c r="N232" s="157"/>
      <c r="O232" s="156"/>
    </row>
    <row r="233" spans="1:15" x14ac:dyDescent="0.25">
      <c r="A233" s="151"/>
      <c r="B233" s="152"/>
      <c r="C233" s="152"/>
      <c r="D233" s="153"/>
      <c r="E233" s="154"/>
      <c r="F233" s="155"/>
      <c r="G233" s="156"/>
      <c r="H233" s="213"/>
      <c r="I233" s="156"/>
      <c r="J233" s="156"/>
      <c r="K233" s="156"/>
      <c r="L233" s="156"/>
      <c r="M233" s="157"/>
      <c r="N233" s="157"/>
      <c r="O233" s="156"/>
    </row>
    <row r="234" spans="1:15" x14ac:dyDescent="0.25">
      <c r="A234" s="151"/>
      <c r="B234" s="152"/>
      <c r="C234" s="152"/>
      <c r="D234" s="153"/>
      <c r="E234" s="154"/>
      <c r="F234" s="155"/>
      <c r="G234" s="156"/>
      <c r="H234" s="213"/>
      <c r="I234" s="156"/>
      <c r="J234" s="156"/>
      <c r="K234" s="156"/>
      <c r="L234" s="156"/>
      <c r="M234" s="157"/>
      <c r="N234" s="157"/>
      <c r="O234" s="156"/>
    </row>
    <row r="235" spans="1:15" x14ac:dyDescent="0.25">
      <c r="A235" s="151"/>
      <c r="B235" s="152"/>
      <c r="C235" s="152"/>
      <c r="D235" s="153"/>
      <c r="E235" s="154"/>
      <c r="F235" s="155"/>
      <c r="G235" s="156"/>
      <c r="H235" s="213"/>
      <c r="I235" s="156"/>
      <c r="J235" s="156"/>
      <c r="K235" s="156"/>
      <c r="L235" s="156"/>
      <c r="M235" s="157"/>
      <c r="N235" s="157"/>
      <c r="O235" s="156"/>
    </row>
    <row r="236" spans="1:15" x14ac:dyDescent="0.25">
      <c r="A236" s="151"/>
      <c r="B236" s="152"/>
      <c r="C236" s="152"/>
      <c r="D236" s="153"/>
      <c r="E236" s="154"/>
      <c r="F236" s="155"/>
      <c r="G236" s="156"/>
      <c r="H236" s="213"/>
      <c r="I236" s="156"/>
      <c r="J236" s="156"/>
      <c r="K236" s="156"/>
      <c r="L236" s="156"/>
      <c r="M236" s="157"/>
      <c r="N236" s="157"/>
      <c r="O236" s="156"/>
    </row>
    <row r="237" spans="1:15" x14ac:dyDescent="0.25">
      <c r="A237" s="151"/>
      <c r="B237" s="152"/>
      <c r="C237" s="152"/>
      <c r="D237" s="153"/>
      <c r="E237" s="154"/>
      <c r="F237" s="155"/>
      <c r="G237" s="156"/>
      <c r="H237" s="213"/>
      <c r="I237" s="156"/>
      <c r="J237" s="156"/>
      <c r="K237" s="156"/>
      <c r="L237" s="156"/>
      <c r="M237" s="157"/>
      <c r="N237" s="157"/>
      <c r="O237" s="156"/>
    </row>
    <row r="238" spans="1:15" x14ac:dyDescent="0.25">
      <c r="A238" s="151"/>
      <c r="B238" s="152"/>
      <c r="C238" s="152"/>
      <c r="D238" s="153"/>
      <c r="E238" s="154"/>
      <c r="F238" s="155"/>
      <c r="G238" s="156"/>
      <c r="H238" s="213"/>
      <c r="I238" s="156"/>
      <c r="J238" s="156"/>
      <c r="K238" s="156"/>
      <c r="L238" s="156"/>
      <c r="M238" s="157"/>
      <c r="N238" s="157"/>
      <c r="O238" s="156"/>
    </row>
    <row r="239" spans="1:15" x14ac:dyDescent="0.25">
      <c r="A239" s="151"/>
      <c r="B239" s="152"/>
      <c r="C239" s="152"/>
      <c r="D239" s="153"/>
      <c r="E239" s="154"/>
      <c r="F239" s="155"/>
      <c r="G239" s="156"/>
      <c r="H239" s="213"/>
      <c r="I239" s="156"/>
      <c r="J239" s="156"/>
      <c r="K239" s="156"/>
      <c r="L239" s="156"/>
      <c r="M239" s="157"/>
      <c r="N239" s="157"/>
      <c r="O239" s="156"/>
    </row>
    <row r="240" spans="1:15" x14ac:dyDescent="0.25">
      <c r="A240" s="151"/>
      <c r="B240" s="152"/>
      <c r="C240" s="152"/>
      <c r="D240" s="153"/>
      <c r="E240" s="154"/>
      <c r="F240" s="155"/>
      <c r="G240" s="156"/>
      <c r="H240" s="213"/>
      <c r="I240" s="156"/>
      <c r="J240" s="156"/>
      <c r="K240" s="156"/>
      <c r="L240" s="156"/>
      <c r="M240" s="157"/>
      <c r="N240" s="157"/>
      <c r="O240" s="156"/>
    </row>
    <row r="241" spans="1:15" x14ac:dyDescent="0.25">
      <c r="A241" s="151"/>
      <c r="B241" s="152"/>
      <c r="C241" s="152"/>
      <c r="D241" s="153"/>
      <c r="E241" s="154"/>
      <c r="F241" s="155"/>
      <c r="G241" s="156"/>
      <c r="H241" s="213"/>
      <c r="I241" s="156"/>
      <c r="J241" s="156"/>
      <c r="K241" s="156"/>
      <c r="L241" s="156"/>
      <c r="M241" s="157"/>
      <c r="N241" s="157"/>
      <c r="O241" s="156"/>
    </row>
    <row r="242" spans="1:15" x14ac:dyDescent="0.25">
      <c r="A242" s="151"/>
      <c r="B242" s="152"/>
      <c r="C242" s="152"/>
      <c r="D242" s="153"/>
      <c r="E242" s="154"/>
      <c r="F242" s="155"/>
      <c r="G242" s="156"/>
      <c r="H242" s="213"/>
      <c r="I242" s="156"/>
      <c r="J242" s="156"/>
      <c r="K242" s="156"/>
      <c r="L242" s="156"/>
      <c r="M242" s="157"/>
      <c r="N242" s="157"/>
      <c r="O242" s="156"/>
    </row>
    <row r="243" spans="1:15" x14ac:dyDescent="0.25">
      <c r="A243" s="151"/>
      <c r="B243" s="152"/>
      <c r="C243" s="152"/>
      <c r="D243" s="153"/>
      <c r="E243" s="154"/>
      <c r="F243" s="155"/>
      <c r="G243" s="156"/>
      <c r="H243" s="213"/>
      <c r="I243" s="156"/>
      <c r="J243" s="156"/>
      <c r="K243" s="156"/>
      <c r="L243" s="156"/>
      <c r="M243" s="157"/>
      <c r="N243" s="157"/>
      <c r="O243" s="156"/>
    </row>
    <row r="244" spans="1:15" x14ac:dyDescent="0.25">
      <c r="A244" s="151"/>
      <c r="B244" s="152"/>
      <c r="C244" s="152"/>
      <c r="D244" s="153"/>
      <c r="E244" s="154"/>
      <c r="F244" s="155"/>
      <c r="G244" s="156"/>
      <c r="H244" s="213"/>
      <c r="I244" s="156"/>
      <c r="J244" s="156"/>
      <c r="K244" s="156"/>
      <c r="L244" s="156"/>
      <c r="M244" s="157"/>
      <c r="N244" s="157"/>
      <c r="O244" s="156"/>
    </row>
    <row r="245" spans="1:15" x14ac:dyDescent="0.25">
      <c r="A245" s="151"/>
      <c r="B245" s="152"/>
      <c r="C245" s="152"/>
      <c r="D245" s="153"/>
      <c r="E245" s="154"/>
      <c r="F245" s="155"/>
      <c r="G245" s="156"/>
      <c r="H245" s="213"/>
      <c r="I245" s="156"/>
      <c r="J245" s="156"/>
      <c r="K245" s="156"/>
      <c r="L245" s="156"/>
      <c r="M245" s="157"/>
      <c r="N245" s="157"/>
      <c r="O245" s="156"/>
    </row>
    <row r="246" spans="1:15" x14ac:dyDescent="0.25">
      <c r="A246" s="151"/>
      <c r="B246" s="152"/>
      <c r="C246" s="152"/>
      <c r="D246" s="153"/>
      <c r="E246" s="154"/>
      <c r="F246" s="155"/>
      <c r="G246" s="156"/>
      <c r="H246" s="213"/>
      <c r="I246" s="156"/>
      <c r="J246" s="156"/>
      <c r="K246" s="156"/>
      <c r="L246" s="156"/>
      <c r="M246" s="157"/>
      <c r="N246" s="157"/>
      <c r="O246" s="156"/>
    </row>
    <row r="247" spans="1:15" x14ac:dyDescent="0.25">
      <c r="A247" s="151"/>
      <c r="B247" s="152"/>
      <c r="C247" s="152"/>
      <c r="D247" s="153"/>
      <c r="E247" s="154"/>
      <c r="F247" s="155"/>
      <c r="G247" s="156"/>
      <c r="H247" s="213"/>
      <c r="I247" s="156"/>
      <c r="J247" s="156"/>
      <c r="K247" s="156"/>
      <c r="L247" s="156"/>
      <c r="M247" s="157"/>
      <c r="N247" s="157"/>
      <c r="O247" s="156"/>
    </row>
    <row r="248" spans="1:15" x14ac:dyDescent="0.25">
      <c r="A248" s="151"/>
      <c r="B248" s="152"/>
      <c r="C248" s="152"/>
      <c r="D248" s="153"/>
      <c r="E248" s="154"/>
      <c r="F248" s="155"/>
      <c r="G248" s="156"/>
      <c r="H248" s="213"/>
      <c r="I248" s="156"/>
      <c r="J248" s="156"/>
      <c r="K248" s="156"/>
      <c r="L248" s="156"/>
      <c r="M248" s="157"/>
      <c r="N248" s="157"/>
      <c r="O248" s="156"/>
    </row>
    <row r="249" spans="1:15" x14ac:dyDescent="0.25">
      <c r="A249" s="151"/>
      <c r="B249" s="152"/>
      <c r="C249" s="152"/>
      <c r="D249" s="153"/>
      <c r="E249" s="154"/>
      <c r="F249" s="155"/>
      <c r="G249" s="156"/>
      <c r="H249" s="213"/>
      <c r="I249" s="156"/>
      <c r="J249" s="156"/>
      <c r="K249" s="156"/>
      <c r="L249" s="156"/>
      <c r="M249" s="157"/>
      <c r="N249" s="157"/>
      <c r="O249" s="156"/>
    </row>
    <row r="250" spans="1:15" x14ac:dyDescent="0.25">
      <c r="A250" s="151"/>
      <c r="B250" s="152"/>
      <c r="C250" s="152"/>
      <c r="D250" s="153"/>
      <c r="E250" s="154"/>
      <c r="F250" s="155"/>
      <c r="G250" s="156"/>
      <c r="H250" s="213"/>
      <c r="I250" s="156"/>
      <c r="J250" s="156"/>
      <c r="K250" s="156"/>
      <c r="L250" s="156"/>
      <c r="M250" s="157"/>
      <c r="N250" s="157"/>
      <c r="O250" s="156"/>
    </row>
    <row r="251" spans="1:15" x14ac:dyDescent="0.25">
      <c r="A251" s="151"/>
      <c r="B251" s="152"/>
      <c r="C251" s="152"/>
      <c r="D251" s="153"/>
      <c r="E251" s="154"/>
      <c r="F251" s="155"/>
      <c r="G251" s="156"/>
      <c r="H251" s="213"/>
      <c r="I251" s="156"/>
      <c r="J251" s="156"/>
      <c r="K251" s="156"/>
      <c r="L251" s="156"/>
      <c r="M251" s="157"/>
      <c r="N251" s="157"/>
      <c r="O251" s="156"/>
    </row>
    <row r="252" spans="1:15" x14ac:dyDescent="0.25">
      <c r="A252" s="151"/>
      <c r="B252" s="152"/>
      <c r="C252" s="152"/>
      <c r="D252" s="153"/>
      <c r="E252" s="154"/>
      <c r="F252" s="155"/>
      <c r="G252" s="156"/>
      <c r="H252" s="213"/>
      <c r="I252" s="156"/>
      <c r="J252" s="156"/>
      <c r="K252" s="156"/>
      <c r="L252" s="156"/>
      <c r="M252" s="157"/>
      <c r="N252" s="157"/>
      <c r="O252" s="156"/>
    </row>
    <row r="253" spans="1:15" x14ac:dyDescent="0.25">
      <c r="A253" s="151"/>
      <c r="B253" s="152"/>
      <c r="C253" s="152"/>
      <c r="D253" s="153"/>
      <c r="E253" s="154"/>
      <c r="F253" s="155"/>
      <c r="G253" s="156"/>
      <c r="H253" s="213"/>
      <c r="I253" s="156"/>
      <c r="J253" s="156"/>
      <c r="K253" s="156"/>
      <c r="L253" s="156"/>
      <c r="M253" s="157"/>
      <c r="N253" s="157"/>
      <c r="O253" s="156"/>
    </row>
    <row r="254" spans="1:15" x14ac:dyDescent="0.25">
      <c r="A254" s="151"/>
      <c r="B254" s="152"/>
      <c r="C254" s="152"/>
      <c r="D254" s="153"/>
      <c r="E254" s="154"/>
      <c r="F254" s="155"/>
      <c r="G254" s="156"/>
      <c r="H254" s="213"/>
      <c r="I254" s="156"/>
      <c r="J254" s="156"/>
      <c r="K254" s="156"/>
      <c r="L254" s="156"/>
      <c r="M254" s="157"/>
      <c r="N254" s="157"/>
      <c r="O254" s="156"/>
    </row>
    <row r="255" spans="1:15" x14ac:dyDescent="0.25">
      <c r="A255" s="151"/>
      <c r="B255" s="152"/>
      <c r="C255" s="152"/>
      <c r="D255" s="153"/>
      <c r="E255" s="154"/>
      <c r="F255" s="155"/>
      <c r="G255" s="156"/>
      <c r="H255" s="213"/>
      <c r="I255" s="156"/>
      <c r="J255" s="156"/>
      <c r="K255" s="156"/>
      <c r="L255" s="156"/>
      <c r="M255" s="157"/>
      <c r="N255" s="157"/>
      <c r="O255" s="156"/>
    </row>
    <row r="256" spans="1:15" x14ac:dyDescent="0.25">
      <c r="A256" s="151"/>
      <c r="B256" s="152"/>
      <c r="C256" s="152"/>
      <c r="D256" s="153"/>
      <c r="E256" s="154"/>
      <c r="F256" s="155"/>
      <c r="G256" s="156"/>
      <c r="H256" s="213"/>
      <c r="I256" s="156"/>
      <c r="J256" s="156"/>
      <c r="K256" s="156"/>
      <c r="L256" s="156"/>
      <c r="M256" s="157"/>
      <c r="N256" s="157"/>
      <c r="O256" s="156"/>
    </row>
    <row r="257" spans="1:15" x14ac:dyDescent="0.25">
      <c r="A257" s="151"/>
      <c r="B257" s="152"/>
      <c r="C257" s="152"/>
      <c r="D257" s="153"/>
      <c r="E257" s="154"/>
      <c r="F257" s="155"/>
      <c r="G257" s="156"/>
      <c r="H257" s="213"/>
      <c r="I257" s="156"/>
      <c r="J257" s="156"/>
      <c r="K257" s="156"/>
      <c r="L257" s="156"/>
      <c r="M257" s="157"/>
      <c r="N257" s="157"/>
      <c r="O257" s="156"/>
    </row>
    <row r="258" spans="1:15" x14ac:dyDescent="0.25">
      <c r="A258" s="151"/>
      <c r="B258" s="152"/>
      <c r="C258" s="152"/>
      <c r="D258" s="153"/>
      <c r="E258" s="154"/>
      <c r="F258" s="155"/>
      <c r="G258" s="156"/>
      <c r="H258" s="213"/>
      <c r="I258" s="156"/>
      <c r="J258" s="156"/>
      <c r="K258" s="156"/>
      <c r="L258" s="156"/>
      <c r="M258" s="157"/>
      <c r="N258" s="157"/>
      <c r="O258" s="156"/>
    </row>
    <row r="259" spans="1:15" x14ac:dyDescent="0.25">
      <c r="A259" s="151"/>
      <c r="B259" s="152"/>
      <c r="C259" s="152"/>
      <c r="D259" s="153"/>
      <c r="E259" s="154"/>
      <c r="F259" s="155"/>
      <c r="G259" s="156"/>
      <c r="H259" s="213"/>
      <c r="I259" s="156"/>
      <c r="J259" s="156"/>
      <c r="K259" s="156"/>
      <c r="L259" s="156"/>
      <c r="M259" s="157"/>
      <c r="N259" s="157"/>
      <c r="O259" s="156"/>
    </row>
    <row r="260" spans="1:15" x14ac:dyDescent="0.25">
      <c r="A260" s="151"/>
      <c r="B260" s="152"/>
      <c r="C260" s="152"/>
      <c r="D260" s="153"/>
      <c r="E260" s="154"/>
      <c r="F260" s="155"/>
      <c r="G260" s="156"/>
      <c r="H260" s="213"/>
      <c r="I260" s="156"/>
      <c r="J260" s="156"/>
      <c r="K260" s="156"/>
      <c r="L260" s="156"/>
      <c r="M260" s="157"/>
      <c r="N260" s="157"/>
      <c r="O260" s="156"/>
    </row>
    <row r="261" spans="1:15" x14ac:dyDescent="0.25">
      <c r="A261" s="151"/>
      <c r="B261" s="152"/>
      <c r="C261" s="152"/>
      <c r="D261" s="153"/>
      <c r="E261" s="154"/>
      <c r="F261" s="155"/>
      <c r="G261" s="156"/>
      <c r="H261" s="213"/>
      <c r="I261" s="156"/>
      <c r="J261" s="156"/>
      <c r="K261" s="156"/>
      <c r="L261" s="156"/>
      <c r="M261" s="157"/>
      <c r="N261" s="157"/>
      <c r="O261" s="156"/>
    </row>
    <row r="262" spans="1:15" x14ac:dyDescent="0.25">
      <c r="A262" s="151"/>
      <c r="B262" s="152"/>
      <c r="C262" s="152"/>
      <c r="D262" s="153"/>
      <c r="E262" s="154"/>
      <c r="F262" s="155"/>
      <c r="G262" s="156"/>
      <c r="H262" s="213"/>
      <c r="I262" s="156"/>
      <c r="J262" s="156"/>
      <c r="K262" s="156"/>
      <c r="L262" s="156"/>
      <c r="M262" s="157"/>
      <c r="N262" s="157"/>
      <c r="O262" s="156"/>
    </row>
    <row r="263" spans="1:15" x14ac:dyDescent="0.25">
      <c r="A263" s="151"/>
      <c r="B263" s="152"/>
      <c r="C263" s="152"/>
      <c r="D263" s="153"/>
      <c r="E263" s="154"/>
      <c r="F263" s="155"/>
      <c r="G263" s="156"/>
      <c r="H263" s="213"/>
      <c r="I263" s="156"/>
      <c r="J263" s="156"/>
      <c r="K263" s="156"/>
      <c r="L263" s="156"/>
      <c r="M263" s="157"/>
      <c r="N263" s="157"/>
      <c r="O263" s="156"/>
    </row>
    <row r="264" spans="1:15" x14ac:dyDescent="0.25">
      <c r="A264" s="151"/>
      <c r="B264" s="152"/>
      <c r="C264" s="152"/>
      <c r="D264" s="153"/>
      <c r="E264" s="154"/>
      <c r="F264" s="155"/>
      <c r="G264" s="156"/>
      <c r="H264" s="213"/>
      <c r="I264" s="156"/>
      <c r="J264" s="156"/>
      <c r="K264" s="156"/>
      <c r="L264" s="156"/>
      <c r="M264" s="157"/>
      <c r="N264" s="157"/>
      <c r="O264" s="156"/>
    </row>
    <row r="265" spans="1:15" x14ac:dyDescent="0.25">
      <c r="A265" s="151"/>
      <c r="B265" s="152"/>
      <c r="C265" s="152"/>
      <c r="D265" s="153"/>
      <c r="E265" s="154"/>
      <c r="F265" s="155"/>
      <c r="G265" s="156"/>
      <c r="H265" s="213"/>
      <c r="I265" s="156"/>
      <c r="J265" s="156"/>
      <c r="K265" s="156"/>
      <c r="L265" s="156"/>
      <c r="M265" s="157"/>
      <c r="N265" s="157"/>
      <c r="O265" s="156"/>
    </row>
    <row r="266" spans="1:15" x14ac:dyDescent="0.25">
      <c r="A266" s="151"/>
      <c r="B266" s="152"/>
      <c r="C266" s="152"/>
      <c r="D266" s="153"/>
      <c r="E266" s="154"/>
      <c r="F266" s="155"/>
      <c r="G266" s="156"/>
      <c r="H266" s="213"/>
      <c r="I266" s="156"/>
      <c r="J266" s="156"/>
      <c r="K266" s="156"/>
      <c r="L266" s="156"/>
      <c r="M266" s="157"/>
      <c r="N266" s="157"/>
      <c r="O266" s="156"/>
    </row>
    <row r="267" spans="1:15" x14ac:dyDescent="0.25">
      <c r="A267" s="151"/>
      <c r="B267" s="152"/>
      <c r="C267" s="152"/>
      <c r="D267" s="153"/>
      <c r="E267" s="154"/>
      <c r="F267" s="155"/>
      <c r="G267" s="156"/>
      <c r="H267" s="213"/>
      <c r="I267" s="156"/>
      <c r="J267" s="156"/>
      <c r="K267" s="156"/>
      <c r="L267" s="156"/>
      <c r="M267" s="157"/>
      <c r="N267" s="157"/>
      <c r="O267" s="156"/>
    </row>
    <row r="268" spans="1:15" x14ac:dyDescent="0.25">
      <c r="A268" s="151"/>
      <c r="B268" s="152"/>
      <c r="C268" s="152"/>
      <c r="D268" s="153"/>
      <c r="E268" s="154"/>
      <c r="F268" s="155"/>
      <c r="G268" s="156"/>
      <c r="H268" s="213"/>
      <c r="I268" s="156"/>
      <c r="J268" s="156"/>
      <c r="K268" s="156"/>
      <c r="L268" s="156"/>
      <c r="M268" s="157"/>
      <c r="N268" s="157"/>
      <c r="O268" s="156"/>
    </row>
    <row r="269" spans="1:15" x14ac:dyDescent="0.25">
      <c r="A269" s="151"/>
      <c r="B269" s="152"/>
      <c r="C269" s="152"/>
      <c r="D269" s="153"/>
      <c r="E269" s="154"/>
      <c r="F269" s="155"/>
      <c r="G269" s="156"/>
      <c r="H269" s="213"/>
      <c r="I269" s="156"/>
      <c r="J269" s="156"/>
      <c r="K269" s="156"/>
      <c r="L269" s="156"/>
      <c r="M269" s="157"/>
      <c r="N269" s="157"/>
      <c r="O269" s="156"/>
    </row>
    <row r="270" spans="1:15" x14ac:dyDescent="0.25">
      <c r="A270" s="151"/>
      <c r="B270" s="152"/>
      <c r="C270" s="152"/>
      <c r="D270" s="153"/>
      <c r="E270" s="154"/>
      <c r="F270" s="155"/>
      <c r="G270" s="156"/>
      <c r="H270" s="213"/>
      <c r="I270" s="156"/>
      <c r="J270" s="156"/>
      <c r="K270" s="156"/>
      <c r="L270" s="156"/>
      <c r="M270" s="157"/>
      <c r="N270" s="157"/>
      <c r="O270" s="156"/>
    </row>
    <row r="271" spans="1:15" x14ac:dyDescent="0.25">
      <c r="A271" s="151"/>
      <c r="B271" s="152"/>
      <c r="C271" s="152"/>
      <c r="D271" s="153"/>
      <c r="E271" s="154"/>
      <c r="F271" s="155"/>
      <c r="G271" s="156"/>
      <c r="H271" s="213"/>
      <c r="I271" s="156"/>
      <c r="J271" s="156"/>
      <c r="K271" s="156"/>
      <c r="L271" s="156"/>
      <c r="M271" s="157"/>
      <c r="N271" s="157"/>
      <c r="O271" s="156"/>
    </row>
    <row r="272" spans="1:15" x14ac:dyDescent="0.25">
      <c r="A272" s="151"/>
      <c r="B272" s="152"/>
      <c r="C272" s="152"/>
      <c r="D272" s="153"/>
      <c r="E272" s="154"/>
      <c r="F272" s="155"/>
      <c r="G272" s="156"/>
      <c r="H272" s="213"/>
      <c r="I272" s="156"/>
      <c r="J272" s="156"/>
      <c r="K272" s="156"/>
      <c r="L272" s="156"/>
      <c r="M272" s="157"/>
      <c r="N272" s="157"/>
      <c r="O272" s="156"/>
    </row>
    <row r="273" spans="1:15" x14ac:dyDescent="0.25">
      <c r="A273" s="151"/>
      <c r="B273" s="152"/>
      <c r="C273" s="152"/>
      <c r="D273" s="153"/>
      <c r="E273" s="154"/>
      <c r="F273" s="155"/>
      <c r="G273" s="156"/>
      <c r="H273" s="213"/>
      <c r="I273" s="156"/>
      <c r="J273" s="156"/>
      <c r="K273" s="156"/>
      <c r="L273" s="156"/>
      <c r="M273" s="157"/>
      <c r="N273" s="157"/>
      <c r="O273" s="156"/>
    </row>
    <row r="274" spans="1:15" x14ac:dyDescent="0.25">
      <c r="A274" s="151"/>
      <c r="B274" s="152"/>
      <c r="C274" s="152"/>
      <c r="D274" s="153"/>
      <c r="E274" s="154"/>
      <c r="F274" s="155"/>
      <c r="G274" s="156"/>
      <c r="H274" s="213"/>
      <c r="I274" s="156"/>
      <c r="J274" s="156"/>
      <c r="K274" s="156"/>
      <c r="L274" s="156"/>
      <c r="M274" s="157"/>
      <c r="N274" s="157"/>
      <c r="O274" s="156"/>
    </row>
    <row r="275" spans="1:15" x14ac:dyDescent="0.25">
      <c r="A275" s="151"/>
      <c r="B275" s="152"/>
      <c r="C275" s="152"/>
      <c r="D275" s="153"/>
      <c r="E275" s="154"/>
      <c r="F275" s="155"/>
      <c r="G275" s="156"/>
      <c r="H275" s="213"/>
      <c r="I275" s="156"/>
      <c r="J275" s="156"/>
      <c r="K275" s="156"/>
      <c r="L275" s="156"/>
      <c r="M275" s="157"/>
      <c r="N275" s="157"/>
      <c r="O275" s="156"/>
    </row>
    <row r="276" spans="1:15" x14ac:dyDescent="0.25">
      <c r="A276" s="151"/>
      <c r="B276" s="152"/>
      <c r="C276" s="152"/>
      <c r="D276" s="153"/>
      <c r="E276" s="154"/>
      <c r="F276" s="155"/>
      <c r="G276" s="156"/>
      <c r="I276" s="156"/>
      <c r="J276" s="156"/>
      <c r="K276" s="156"/>
      <c r="L276" s="156"/>
      <c r="M276" s="157"/>
      <c r="N276" s="157"/>
      <c r="O276" s="156"/>
    </row>
    <row r="277" spans="1:15" x14ac:dyDescent="0.25">
      <c r="A277" s="151"/>
      <c r="B277" s="152"/>
      <c r="C277" s="152"/>
      <c r="D277" s="153"/>
      <c r="E277" s="154"/>
      <c r="F277" s="155"/>
      <c r="G277" s="156"/>
      <c r="I277" s="156"/>
      <c r="J277" s="156"/>
      <c r="K277" s="156"/>
      <c r="L277" s="156"/>
      <c r="M277" s="157"/>
      <c r="N277" s="157"/>
      <c r="O277" s="156"/>
    </row>
    <row r="278" spans="1:15" x14ac:dyDescent="0.25">
      <c r="A278" s="151"/>
      <c r="B278" s="152"/>
      <c r="C278" s="152"/>
      <c r="D278" s="153"/>
      <c r="E278" s="154"/>
      <c r="F278" s="155"/>
      <c r="G278" s="156"/>
      <c r="I278" s="156"/>
      <c r="J278" s="156"/>
      <c r="K278" s="156"/>
      <c r="L278" s="156"/>
      <c r="M278" s="157"/>
      <c r="N278" s="157"/>
      <c r="O278" s="156"/>
    </row>
    <row r="279" spans="1:15" x14ac:dyDescent="0.25">
      <c r="A279" s="151"/>
      <c r="B279" s="152"/>
      <c r="C279" s="152"/>
      <c r="D279" s="153"/>
      <c r="E279" s="154"/>
      <c r="F279" s="155"/>
      <c r="G279" s="156"/>
      <c r="I279" s="156"/>
      <c r="J279" s="156"/>
      <c r="K279" s="156"/>
      <c r="L279" s="156"/>
      <c r="M279" s="157"/>
      <c r="N279" s="157"/>
      <c r="O279" s="156"/>
    </row>
    <row r="280" spans="1:15" x14ac:dyDescent="0.25">
      <c r="A280" s="151"/>
      <c r="B280" s="152"/>
      <c r="C280" s="152"/>
      <c r="D280" s="153"/>
      <c r="E280" s="154"/>
      <c r="F280" s="155"/>
      <c r="G280" s="156"/>
      <c r="I280" s="156"/>
      <c r="J280" s="156"/>
      <c r="K280" s="156"/>
      <c r="L280" s="156"/>
      <c r="M280" s="157"/>
      <c r="N280" s="157"/>
      <c r="O280" s="156"/>
    </row>
    <row r="281" spans="1:15" x14ac:dyDescent="0.25">
      <c r="A281" s="151"/>
      <c r="B281" s="152"/>
      <c r="C281" s="152"/>
      <c r="D281" s="153"/>
      <c r="E281" s="154"/>
      <c r="F281" s="155"/>
      <c r="G281" s="156"/>
      <c r="I281" s="156"/>
      <c r="J281" s="156"/>
      <c r="K281" s="156"/>
      <c r="L281" s="156"/>
      <c r="M281" s="157"/>
      <c r="N281" s="157"/>
      <c r="O281" s="156"/>
    </row>
    <row r="282" spans="1:15" x14ac:dyDescent="0.25">
      <c r="A282" s="151"/>
      <c r="B282" s="152"/>
      <c r="C282" s="152"/>
      <c r="D282" s="153"/>
      <c r="E282" s="154"/>
      <c r="F282" s="155"/>
      <c r="G282" s="156"/>
      <c r="I282" s="156"/>
      <c r="J282" s="156"/>
      <c r="K282" s="156"/>
      <c r="L282" s="156"/>
      <c r="M282" s="157"/>
      <c r="N282" s="157"/>
      <c r="O282" s="156"/>
    </row>
    <row r="283" spans="1:15" x14ac:dyDescent="0.25">
      <c r="A283" s="151"/>
      <c r="B283" s="152"/>
      <c r="C283" s="152"/>
      <c r="D283" s="153"/>
      <c r="E283" s="154"/>
      <c r="F283" s="155"/>
      <c r="G283" s="156"/>
      <c r="I283" s="156"/>
      <c r="J283" s="156"/>
      <c r="K283" s="156"/>
      <c r="L283" s="156"/>
      <c r="M283" s="157"/>
      <c r="N283" s="157"/>
      <c r="O283" s="156"/>
    </row>
    <row r="284" spans="1:15" x14ac:dyDescent="0.25">
      <c r="A284" s="7"/>
      <c r="B284" s="8"/>
      <c r="C284" s="8"/>
      <c r="D284" s="29"/>
      <c r="E284" s="27"/>
      <c r="F284" s="27"/>
    </row>
    <row r="285" spans="1:15" x14ac:dyDescent="0.25">
      <c r="A285" s="7"/>
      <c r="B285" s="8"/>
      <c r="C285" s="8"/>
      <c r="D285" s="29"/>
      <c r="E285" s="27"/>
      <c r="F285" s="27"/>
    </row>
    <row r="286" spans="1:15" x14ac:dyDescent="0.25">
      <c r="A286" s="7"/>
      <c r="B286" s="8"/>
      <c r="C286" s="8"/>
      <c r="D286" s="29"/>
      <c r="E286" s="27"/>
      <c r="F286" s="27"/>
    </row>
    <row r="287" spans="1:15" x14ac:dyDescent="0.25">
      <c r="A287" s="7"/>
      <c r="B287" s="8"/>
      <c r="C287" s="8"/>
      <c r="D287" s="29"/>
      <c r="E287" s="27"/>
      <c r="F287" s="27"/>
    </row>
    <row r="288" spans="1:15" x14ac:dyDescent="0.25">
      <c r="A288" s="7"/>
      <c r="B288" s="8"/>
      <c r="C288" s="8"/>
      <c r="D288" s="29"/>
      <c r="E288" s="27"/>
      <c r="F288" s="27"/>
    </row>
    <row r="289" spans="1:14" x14ac:dyDescent="0.25">
      <c r="A289" s="7"/>
      <c r="B289" s="8"/>
      <c r="C289" s="8"/>
      <c r="D289" s="29"/>
      <c r="E289" s="27"/>
      <c r="F289" s="27"/>
    </row>
    <row r="290" spans="1:14" x14ac:dyDescent="0.25">
      <c r="A290" s="7"/>
      <c r="D290" s="9"/>
      <c r="E290" s="9"/>
      <c r="F290" s="9"/>
      <c r="G290" s="9"/>
      <c r="I290" s="9"/>
      <c r="J290" s="9"/>
      <c r="K290" s="9"/>
      <c r="L290" s="9"/>
      <c r="M290" s="9"/>
      <c r="N290" s="9"/>
    </row>
    <row r="291" spans="1:14" x14ac:dyDescent="0.25">
      <c r="A291" s="7"/>
      <c r="D291" s="9"/>
      <c r="E291" s="9"/>
      <c r="F291" s="9"/>
      <c r="G291" s="9"/>
      <c r="I291" s="9"/>
      <c r="J291" s="9"/>
      <c r="K291" s="9"/>
      <c r="L291" s="9"/>
      <c r="M291" s="9"/>
      <c r="N291" s="9"/>
    </row>
  </sheetData>
  <mergeCells count="79">
    <mergeCell ref="B13:G13"/>
    <mergeCell ref="C90:F90"/>
    <mergeCell ref="C91:F91"/>
    <mergeCell ref="C92:F92"/>
    <mergeCell ref="C93:F93"/>
    <mergeCell ref="C94:F94"/>
    <mergeCell ref="C96:F96"/>
    <mergeCell ref="C97:F97"/>
    <mergeCell ref="C98:F98"/>
    <mergeCell ref="C99:F99"/>
    <mergeCell ref="C101:F101"/>
    <mergeCell ref="C102:F102"/>
    <mergeCell ref="C103:F103"/>
    <mergeCell ref="C104:F104"/>
    <mergeCell ref="C105:F105"/>
    <mergeCell ref="C107:F107"/>
    <mergeCell ref="C108:F108"/>
    <mergeCell ref="C109:F109"/>
    <mergeCell ref="C110:F110"/>
    <mergeCell ref="C112:F112"/>
    <mergeCell ref="C113:F113"/>
    <mergeCell ref="C114:F114"/>
    <mergeCell ref="C115:F115"/>
    <mergeCell ref="C117:F117"/>
    <mergeCell ref="C118:F118"/>
    <mergeCell ref="C119:F119"/>
    <mergeCell ref="C120:F120"/>
    <mergeCell ref="C122:F122"/>
    <mergeCell ref="C123:F123"/>
    <mergeCell ref="C124:F124"/>
    <mergeCell ref="C125:F125"/>
    <mergeCell ref="C127:F127"/>
    <mergeCell ref="C128:F128"/>
    <mergeCell ref="C129:F129"/>
    <mergeCell ref="C130:F130"/>
    <mergeCell ref="C131:F131"/>
    <mergeCell ref="C132:F132"/>
    <mergeCell ref="C133:F133"/>
    <mergeCell ref="C134:F134"/>
    <mergeCell ref="C135:F135"/>
    <mergeCell ref="C137:F137"/>
    <mergeCell ref="C138:F138"/>
    <mergeCell ref="C139:F139"/>
    <mergeCell ref="C140:F140"/>
    <mergeCell ref="C141:F141"/>
    <mergeCell ref="C142:F142"/>
    <mergeCell ref="C143:F143"/>
    <mergeCell ref="C144:F144"/>
    <mergeCell ref="C145:F145"/>
    <mergeCell ref="C147:F147"/>
    <mergeCell ref="C148:F148"/>
    <mergeCell ref="C149:F149"/>
    <mergeCell ref="C150:F150"/>
    <mergeCell ref="C151:F151"/>
    <mergeCell ref="C152:F152"/>
    <mergeCell ref="C154:F154"/>
    <mergeCell ref="C155:F155"/>
    <mergeCell ref="C157:F157"/>
    <mergeCell ref="C158:F158"/>
    <mergeCell ref="C160:F160"/>
    <mergeCell ref="C161:F161"/>
    <mergeCell ref="C163:F163"/>
    <mergeCell ref="C164:F164"/>
    <mergeCell ref="C166:F166"/>
    <mergeCell ref="C167:F167"/>
    <mergeCell ref="C169:F169"/>
    <mergeCell ref="C170:F170"/>
    <mergeCell ref="C171:F171"/>
    <mergeCell ref="C172:F172"/>
    <mergeCell ref="C173:F173"/>
    <mergeCell ref="C179:F179"/>
    <mergeCell ref="C180:F180"/>
    <mergeCell ref="C181:F181"/>
    <mergeCell ref="C182:F182"/>
    <mergeCell ref="C174:F174"/>
    <mergeCell ref="C175:F175"/>
    <mergeCell ref="C176:F176"/>
    <mergeCell ref="C177:F177"/>
    <mergeCell ref="C178:F178"/>
  </mergeCells>
  <printOptions horizontalCentered="1"/>
  <pageMargins left="0.5" right="0" top="0.25" bottom="0.25" header="0.25" footer="0.25"/>
  <pageSetup paperSize="9" scale="49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0:Q42"/>
  <sheetViews>
    <sheetView view="pageBreakPreview" topLeftCell="A13" zoomScale="85" zoomScaleNormal="70" zoomScaleSheetLayoutView="85" workbookViewId="0">
      <selection activeCell="E17" sqref="E17"/>
    </sheetView>
  </sheetViews>
  <sheetFormatPr defaultColWidth="9.109375" defaultRowHeight="13.2" x14ac:dyDescent="0.25"/>
  <cols>
    <col min="1" max="1" width="8.44140625" style="9" bestFit="1" customWidth="1"/>
    <col min="2" max="2" width="15.109375" style="9" customWidth="1"/>
    <col min="3" max="3" width="44.33203125" style="9" customWidth="1"/>
    <col min="4" max="4" width="28.5546875" style="21" customWidth="1"/>
    <col min="5" max="5" width="4.5546875" style="21" bestFit="1" customWidth="1"/>
    <col min="6" max="6" width="5.33203125" style="21" bestFit="1" customWidth="1"/>
    <col min="7" max="7" width="5.109375" style="74" bestFit="1" customWidth="1"/>
    <col min="8" max="8" width="4.33203125" style="75" bestFit="1" customWidth="1"/>
    <col min="9" max="9" width="4.33203125" style="76" bestFit="1" customWidth="1"/>
    <col min="10" max="10" width="4" style="77" bestFit="1" customWidth="1"/>
    <col min="11" max="11" width="3.6640625" style="9" bestFit="1" customWidth="1"/>
    <col min="12" max="13" width="5.44140625" style="9" bestFit="1" customWidth="1"/>
    <col min="14" max="14" width="5.109375" style="9" bestFit="1" customWidth="1"/>
    <col min="15" max="15" width="4.6640625" style="9" bestFit="1" customWidth="1"/>
    <col min="16" max="16" width="5.44140625" style="9" bestFit="1" customWidth="1"/>
    <col min="17" max="17" width="7.6640625" style="9" bestFit="1" customWidth="1"/>
    <col min="18" max="16384" width="9.109375" style="9"/>
  </cols>
  <sheetData>
    <row r="10" spans="1:17" ht="17.399999999999999" x14ac:dyDescent="0.25">
      <c r="B10" s="217" t="s">
        <v>148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45"/>
    </row>
    <row r="11" spans="1:17" s="73" customFormat="1" x14ac:dyDescent="0.25">
      <c r="A11" s="9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s="73" customForma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s="21" customFormat="1" ht="39.6" x14ac:dyDescent="0.25">
      <c r="A13" s="22" t="s">
        <v>41</v>
      </c>
      <c r="B13" s="22" t="s">
        <v>33</v>
      </c>
      <c r="C13" s="22" t="s">
        <v>149</v>
      </c>
      <c r="D13" s="22" t="s">
        <v>150</v>
      </c>
      <c r="E13" s="22" t="s">
        <v>101</v>
      </c>
      <c r="F13" s="22" t="s">
        <v>102</v>
      </c>
      <c r="G13" s="22" t="s">
        <v>103</v>
      </c>
      <c r="H13" s="22" t="s">
        <v>104</v>
      </c>
      <c r="I13" s="22" t="s">
        <v>105</v>
      </c>
      <c r="J13" s="22" t="s">
        <v>106</v>
      </c>
      <c r="K13" s="22" t="s">
        <v>107</v>
      </c>
      <c r="L13" s="22" t="s">
        <v>108</v>
      </c>
      <c r="M13" s="22" t="s">
        <v>144</v>
      </c>
      <c r="N13" s="22" t="s">
        <v>110</v>
      </c>
      <c r="O13" s="22" t="s">
        <v>111</v>
      </c>
      <c r="P13" s="22" t="s">
        <v>145</v>
      </c>
      <c r="Q13" s="56" t="s">
        <v>216</v>
      </c>
    </row>
    <row r="14" spans="1:17" ht="145.19999999999999" x14ac:dyDescent="0.25">
      <c r="A14" s="22">
        <v>1</v>
      </c>
      <c r="B14" s="22" t="s">
        <v>42</v>
      </c>
      <c r="C14" s="102" t="s">
        <v>209</v>
      </c>
      <c r="D14" s="22" t="s">
        <v>210</v>
      </c>
      <c r="E14" s="22">
        <f>[1]TN!E6</f>
        <v>0</v>
      </c>
      <c r="F14" s="22">
        <f>[1]TN!F6</f>
        <v>0</v>
      </c>
      <c r="G14" s="22">
        <f>[1]TN!G6</f>
        <v>30</v>
      </c>
      <c r="H14" s="22">
        <f>[1]TN!H6</f>
        <v>0</v>
      </c>
      <c r="I14" s="22">
        <f>[1]TN!I6</f>
        <v>0</v>
      </c>
      <c r="J14" s="22">
        <f>[1]TN!J6</f>
        <v>0</v>
      </c>
      <c r="K14" s="22">
        <f>[1]TN!K6</f>
        <v>0</v>
      </c>
      <c r="L14" s="22">
        <f>[1]TN!L6</f>
        <v>0</v>
      </c>
      <c r="M14" s="22">
        <f>[1]TN!M6</f>
        <v>0</v>
      </c>
      <c r="N14" s="22">
        <f>[1]TN!N6</f>
        <v>30</v>
      </c>
      <c r="O14" s="22">
        <f>[1]TN!O6</f>
        <v>0</v>
      </c>
      <c r="P14" s="22">
        <f>[1]TN!P6</f>
        <v>0</v>
      </c>
      <c r="Q14" s="57">
        <f>SUM(E14:P14)</f>
        <v>60</v>
      </c>
    </row>
    <row r="15" spans="1:17" ht="52.8" x14ac:dyDescent="0.25">
      <c r="A15" s="22">
        <v>2</v>
      </c>
      <c r="B15" s="22" t="s">
        <v>43</v>
      </c>
      <c r="C15" s="22" t="s">
        <v>152</v>
      </c>
      <c r="D15" s="22" t="s">
        <v>210</v>
      </c>
      <c r="E15" s="22">
        <f>[1]TN!$E$7</f>
        <v>0</v>
      </c>
      <c r="F15" s="22">
        <f>[1]TN!$E$7</f>
        <v>0</v>
      </c>
      <c r="G15" s="22">
        <f>[1]TN!$E$7</f>
        <v>0</v>
      </c>
      <c r="H15" s="22">
        <f>[1]TN!$E$7</f>
        <v>0</v>
      </c>
      <c r="I15" s="22">
        <f>[1]TN!$E$7</f>
        <v>0</v>
      </c>
      <c r="J15" s="22">
        <f>[1]TN!$E$7</f>
        <v>0</v>
      </c>
      <c r="K15" s="22">
        <f>[1]TN!$E$7</f>
        <v>0</v>
      </c>
      <c r="L15" s="22">
        <f>[1]TN!$E$7</f>
        <v>0</v>
      </c>
      <c r="M15" s="22">
        <f>[1]TN!$E$7</f>
        <v>0</v>
      </c>
      <c r="N15" s="22">
        <f>[1]TN!$E$7</f>
        <v>0</v>
      </c>
      <c r="O15" s="22">
        <f>[1]TN!$E$7</f>
        <v>0</v>
      </c>
      <c r="P15" s="22">
        <f>[1]TN!$E$7</f>
        <v>0</v>
      </c>
      <c r="Q15" s="56">
        <f>SUM(E15:P15)</f>
        <v>0</v>
      </c>
    </row>
    <row r="16" spans="1:17" ht="106.5" customHeight="1" x14ac:dyDescent="0.25">
      <c r="A16" s="22">
        <v>3</v>
      </c>
      <c r="B16" s="22" t="s">
        <v>153</v>
      </c>
      <c r="C16" s="102" t="s">
        <v>211</v>
      </c>
      <c r="D16" s="22" t="s">
        <v>151</v>
      </c>
      <c r="E16" s="22">
        <f>[1]TN!$E$8</f>
        <v>0</v>
      </c>
      <c r="F16" s="22">
        <f>[1]TN!$E$8</f>
        <v>0</v>
      </c>
      <c r="G16" s="22">
        <f>[1]TN!$E$8</f>
        <v>0</v>
      </c>
      <c r="H16" s="22">
        <f>[1]TN!$E$8</f>
        <v>0</v>
      </c>
      <c r="I16" s="22">
        <f>[1]TN!$E$8</f>
        <v>0</v>
      </c>
      <c r="J16" s="22">
        <f>[1]TN!$E$8</f>
        <v>0</v>
      </c>
      <c r="K16" s="22">
        <f>[1]TN!$E$8</f>
        <v>0</v>
      </c>
      <c r="L16" s="22">
        <f>[1]TN!$E$8</f>
        <v>0</v>
      </c>
      <c r="M16" s="22">
        <f>[1]TN!$E$8</f>
        <v>0</v>
      </c>
      <c r="N16" s="22">
        <f>[1]TN!$E$8</f>
        <v>0</v>
      </c>
      <c r="O16" s="22">
        <f>[1]TN!$E$8</f>
        <v>0</v>
      </c>
      <c r="P16" s="22">
        <f>[1]TN!$E$8</f>
        <v>0</v>
      </c>
      <c r="Q16" s="56">
        <f>SUM(E16:P16)</f>
        <v>0</v>
      </c>
    </row>
    <row r="17" spans="1:17" ht="112.5" customHeight="1" x14ac:dyDescent="0.25">
      <c r="A17" s="22">
        <v>4</v>
      </c>
      <c r="B17" s="22" t="s">
        <v>154</v>
      </c>
      <c r="C17" s="102" t="s">
        <v>212</v>
      </c>
      <c r="D17" s="22" t="s">
        <v>213</v>
      </c>
      <c r="E17" s="22">
        <f>[1]TN!$E$9</f>
        <v>0</v>
      </c>
      <c r="F17" s="22">
        <f>[1]TN!$E$9</f>
        <v>0</v>
      </c>
      <c r="G17" s="22">
        <f>[1]TN!$E$9</f>
        <v>0</v>
      </c>
      <c r="H17" s="22">
        <f>[1]TN!$E$9</f>
        <v>0</v>
      </c>
      <c r="I17" s="22">
        <f>[1]TN!$E$9</f>
        <v>0</v>
      </c>
      <c r="J17" s="22">
        <f>[1]TN!$E$9</f>
        <v>0</v>
      </c>
      <c r="K17" s="22">
        <f>[1]TN!$E$9</f>
        <v>0</v>
      </c>
      <c r="L17" s="22">
        <f>[1]TN!$E$9</f>
        <v>0</v>
      </c>
      <c r="M17" s="22">
        <f>[1]TN!$E$9</f>
        <v>0</v>
      </c>
      <c r="N17" s="22">
        <f>[1]TN!$E$9</f>
        <v>0</v>
      </c>
      <c r="O17" s="22">
        <f>[1]TN!$E$9</f>
        <v>0</v>
      </c>
      <c r="P17" s="22">
        <f>[1]TN!$E$9</f>
        <v>0</v>
      </c>
      <c r="Q17" s="56">
        <f>SUM(E17:P17)</f>
        <v>0</v>
      </c>
    </row>
    <row r="18" spans="1:17" ht="39.6" x14ac:dyDescent="0.25">
      <c r="A18" s="22">
        <v>5</v>
      </c>
      <c r="B18" s="22" t="s">
        <v>44</v>
      </c>
      <c r="C18" s="22" t="s">
        <v>214</v>
      </c>
      <c r="D18" s="22" t="s">
        <v>210</v>
      </c>
      <c r="E18" s="22">
        <f>[1]TN!$E$10</f>
        <v>0</v>
      </c>
      <c r="F18" s="22">
        <f>[1]TN!$E$10</f>
        <v>0</v>
      </c>
      <c r="G18" s="22">
        <f>[1]TN!$E$10</f>
        <v>0</v>
      </c>
      <c r="H18" s="22">
        <f>[1]TN!$E$10</f>
        <v>0</v>
      </c>
      <c r="I18" s="22">
        <f>[1]TN!$E$10</f>
        <v>0</v>
      </c>
      <c r="J18" s="22">
        <f>[1]TN!$E$10</f>
        <v>0</v>
      </c>
      <c r="K18" s="22">
        <f>[1]TN!$E$10</f>
        <v>0</v>
      </c>
      <c r="L18" s="22">
        <f>[1]TN!$E$10</f>
        <v>0</v>
      </c>
      <c r="M18" s="22">
        <f>[1]TN!$E$10</f>
        <v>0</v>
      </c>
      <c r="N18" s="22">
        <f>[1]TN!$E$10</f>
        <v>0</v>
      </c>
      <c r="O18" s="22">
        <f>[1]TN!$E$10</f>
        <v>0</v>
      </c>
      <c r="P18" s="22">
        <f>[1]TN!$E$10</f>
        <v>0</v>
      </c>
      <c r="Q18" s="56">
        <f>SUM(E18:P18)</f>
        <v>0</v>
      </c>
    </row>
    <row r="19" spans="1:17" x14ac:dyDescent="0.25">
      <c r="D19" s="56" t="s">
        <v>37</v>
      </c>
      <c r="E19" s="56">
        <f t="shared" ref="E19:Q19" si="0">SUM(E14:E18)</f>
        <v>0</v>
      </c>
      <c r="F19" s="56">
        <f t="shared" si="0"/>
        <v>0</v>
      </c>
      <c r="G19" s="56">
        <f t="shared" si="0"/>
        <v>30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30</v>
      </c>
      <c r="O19" s="56">
        <f t="shared" si="0"/>
        <v>0</v>
      </c>
      <c r="P19" s="56">
        <f t="shared" si="0"/>
        <v>0</v>
      </c>
      <c r="Q19" s="57">
        <f t="shared" si="0"/>
        <v>60</v>
      </c>
    </row>
    <row r="20" spans="1:17" x14ac:dyDescent="0.25">
      <c r="A20" s="77"/>
      <c r="B20" s="77"/>
      <c r="C20" s="77"/>
      <c r="D20" s="80"/>
      <c r="E20" s="80"/>
      <c r="F20" s="80"/>
    </row>
    <row r="21" spans="1:17" x14ac:dyDescent="0.25">
      <c r="A21" s="77"/>
      <c r="B21" s="77"/>
      <c r="C21" s="77"/>
      <c r="D21" s="80"/>
      <c r="E21" s="80"/>
      <c r="F21" s="80"/>
    </row>
    <row r="22" spans="1:17" ht="15.6" x14ac:dyDescent="0.25">
      <c r="A22" s="7"/>
      <c r="B22" s="8"/>
      <c r="C22" s="8"/>
      <c r="D22" s="28"/>
      <c r="E22" s="26"/>
      <c r="F22" s="26"/>
    </row>
    <row r="23" spans="1:17" x14ac:dyDescent="0.25">
      <c r="B23" s="21"/>
      <c r="C23" s="77"/>
      <c r="D23" s="80"/>
      <c r="G23" s="9"/>
    </row>
    <row r="24" spans="1:17" ht="15.6" x14ac:dyDescent="0.25">
      <c r="B24" s="21"/>
      <c r="C24" s="8"/>
      <c r="D24" s="28"/>
      <c r="G24" s="9"/>
    </row>
    <row r="25" spans="1:17" ht="15.6" x14ac:dyDescent="0.25">
      <c r="A25" s="7"/>
      <c r="B25" s="8"/>
      <c r="C25" s="8"/>
      <c r="D25" s="29"/>
      <c r="E25" s="27"/>
      <c r="F25" s="27"/>
    </row>
    <row r="26" spans="1:17" ht="15.6" x14ac:dyDescent="0.25">
      <c r="A26" s="7"/>
      <c r="B26" s="8"/>
      <c r="C26" s="8"/>
      <c r="D26" s="29"/>
      <c r="E26" s="27"/>
      <c r="F26" s="27"/>
    </row>
    <row r="27" spans="1:17" ht="15.6" x14ac:dyDescent="0.25">
      <c r="A27" s="7"/>
      <c r="B27" s="8"/>
      <c r="C27" s="8"/>
      <c r="D27" s="29"/>
      <c r="E27" s="27"/>
      <c r="F27" s="27"/>
    </row>
    <row r="28" spans="1:17" ht="15.6" x14ac:dyDescent="0.25">
      <c r="A28" s="7"/>
      <c r="B28" s="8"/>
      <c r="C28" s="8"/>
      <c r="D28" s="29"/>
      <c r="E28" s="27"/>
      <c r="F28" s="27"/>
    </row>
    <row r="29" spans="1:17" ht="15.6" x14ac:dyDescent="0.25">
      <c r="A29" s="7"/>
      <c r="B29" s="8"/>
      <c r="C29" s="8"/>
      <c r="D29" s="29"/>
      <c r="E29" s="27"/>
      <c r="F29" s="27"/>
    </row>
    <row r="30" spans="1:17" ht="15.6" x14ac:dyDescent="0.25">
      <c r="A30" s="7"/>
      <c r="B30" s="8"/>
      <c r="C30" s="8"/>
      <c r="D30" s="29"/>
      <c r="E30" s="27"/>
      <c r="F30" s="27"/>
    </row>
    <row r="31" spans="1:17" ht="15.6" x14ac:dyDescent="0.25">
      <c r="A31" s="7"/>
      <c r="B31" s="8"/>
      <c r="C31" s="8"/>
      <c r="D31" s="29"/>
      <c r="E31" s="27"/>
      <c r="F31" s="27"/>
    </row>
    <row r="32" spans="1:17" ht="15.6" x14ac:dyDescent="0.25">
      <c r="A32" s="7"/>
      <c r="B32" s="8"/>
      <c r="C32" s="8"/>
      <c r="D32" s="29"/>
      <c r="E32" s="27"/>
      <c r="F32" s="27"/>
    </row>
    <row r="33" spans="1:6" ht="15.6" x14ac:dyDescent="0.25">
      <c r="A33" s="7"/>
      <c r="B33" s="8"/>
      <c r="C33" s="8"/>
      <c r="D33" s="29"/>
      <c r="E33" s="27"/>
      <c r="F33" s="27"/>
    </row>
    <row r="34" spans="1:6" ht="15.6" x14ac:dyDescent="0.25">
      <c r="A34" s="7"/>
      <c r="B34" s="8"/>
      <c r="C34" s="8"/>
      <c r="D34" s="29"/>
      <c r="E34" s="27"/>
      <c r="F34" s="27"/>
    </row>
    <row r="35" spans="1:6" ht="15.6" x14ac:dyDescent="0.25">
      <c r="A35" s="7"/>
      <c r="B35" s="8"/>
      <c r="C35" s="8"/>
      <c r="D35" s="29"/>
      <c r="E35" s="27"/>
      <c r="F35" s="27"/>
    </row>
    <row r="36" spans="1:6" ht="15.6" x14ac:dyDescent="0.25">
      <c r="A36" s="7"/>
      <c r="B36" s="8"/>
      <c r="C36" s="8"/>
      <c r="D36" s="29"/>
      <c r="E36" s="27"/>
      <c r="F36" s="27"/>
    </row>
    <row r="37" spans="1:6" ht="15.6" x14ac:dyDescent="0.25">
      <c r="A37" s="7"/>
      <c r="B37" s="8"/>
      <c r="C37" s="8"/>
      <c r="D37" s="29"/>
      <c r="E37" s="27"/>
      <c r="F37" s="27"/>
    </row>
    <row r="38" spans="1:6" ht="15.6" x14ac:dyDescent="0.25">
      <c r="A38" s="7"/>
      <c r="B38" s="8"/>
      <c r="C38" s="8"/>
      <c r="D38" s="29"/>
      <c r="E38" s="27"/>
      <c r="F38" s="27"/>
    </row>
    <row r="39" spans="1:6" ht="15.6" x14ac:dyDescent="0.25">
      <c r="A39" s="7"/>
      <c r="B39" s="8"/>
      <c r="C39" s="8"/>
      <c r="D39" s="29"/>
      <c r="E39" s="27"/>
      <c r="F39" s="27"/>
    </row>
    <row r="40" spans="1:6" ht="15.6" x14ac:dyDescent="0.25">
      <c r="A40" s="7"/>
      <c r="B40" s="8"/>
      <c r="C40" s="8"/>
      <c r="D40" s="29"/>
      <c r="E40" s="27"/>
      <c r="F40" s="27"/>
    </row>
    <row r="41" spans="1:6" ht="15.6" x14ac:dyDescent="0.25">
      <c r="A41" s="7"/>
      <c r="B41" s="8"/>
      <c r="C41" s="8"/>
      <c r="D41" s="29"/>
      <c r="E41" s="27"/>
      <c r="F41" s="27"/>
    </row>
    <row r="42" spans="1:6" x14ac:dyDescent="0.25">
      <c r="A42" s="78"/>
      <c r="B42" s="78"/>
      <c r="C42" s="78"/>
      <c r="D42" s="79"/>
      <c r="E42" s="79"/>
      <c r="F42" s="79"/>
    </row>
  </sheetData>
  <mergeCells count="1">
    <mergeCell ref="B10:P10"/>
  </mergeCells>
  <phoneticPr fontId="2" type="noConversion"/>
  <printOptions horizontalCentered="1"/>
  <pageMargins left="0" right="0" top="0.25" bottom="0.25" header="0.25" footer="0.25"/>
  <pageSetup paperSize="9" scale="71" orientation="landscape" horizontalDpi="4294967293" verticalDpi="300" r:id="rId1"/>
  <headerFooter alignWithMargins="0"/>
  <rowBreaks count="1" manualBreakCount="1">
    <brk id="25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1:K86"/>
  <sheetViews>
    <sheetView view="pageBreakPreview" topLeftCell="A57" zoomScale="75" zoomScaleNormal="70" zoomScaleSheetLayoutView="75" workbookViewId="0">
      <selection activeCell="H66" sqref="H66"/>
    </sheetView>
  </sheetViews>
  <sheetFormatPr defaultColWidth="9.109375" defaultRowHeight="13.2" x14ac:dyDescent="0.25"/>
  <cols>
    <col min="1" max="1" width="8.44140625" style="9" bestFit="1" customWidth="1"/>
    <col min="2" max="2" width="29.33203125" style="9" bestFit="1" customWidth="1"/>
    <col min="3" max="3" width="66" style="9" bestFit="1" customWidth="1"/>
    <col min="4" max="4" width="8.5546875" style="21" customWidth="1"/>
    <col min="5" max="5" width="6.5546875" style="21" customWidth="1"/>
    <col min="6" max="6" width="12.5546875" style="21" bestFit="1" customWidth="1"/>
    <col min="7" max="7" width="8.33203125" style="74" bestFit="1" customWidth="1"/>
    <col min="8" max="8" width="8.33203125" style="75" bestFit="1" customWidth="1"/>
    <col min="9" max="9" width="8.33203125" style="76" bestFit="1" customWidth="1"/>
    <col min="10" max="10" width="8.33203125" style="77" bestFit="1" customWidth="1"/>
    <col min="11" max="11" width="11.6640625" style="9" bestFit="1" customWidth="1"/>
    <col min="12" max="16384" width="9.109375" style="9"/>
  </cols>
  <sheetData>
    <row r="11" spans="1:11" x14ac:dyDescent="0.25">
      <c r="G11" s="70"/>
      <c r="H11" s="71"/>
      <c r="I11" s="71"/>
      <c r="J11" s="71"/>
      <c r="K11" s="72"/>
    </row>
    <row r="12" spans="1:11" x14ac:dyDescent="0.25">
      <c r="G12" s="9"/>
      <c r="H12" s="71"/>
      <c r="I12" s="71"/>
      <c r="J12" s="71"/>
      <c r="K12" s="72"/>
    </row>
    <row r="13" spans="1:11" s="73" customFormat="1" ht="15.6" x14ac:dyDescent="0.25">
      <c r="B13" s="218" t="s">
        <v>146</v>
      </c>
      <c r="C13" s="218"/>
      <c r="D13" s="218"/>
      <c r="E13" s="218"/>
      <c r="F13" s="218"/>
      <c r="G13" s="218"/>
      <c r="H13" s="71"/>
      <c r="I13" s="71"/>
      <c r="J13" s="71"/>
      <c r="K13" s="72"/>
    </row>
    <row r="14" spans="1:11" s="73" customFormat="1" ht="13.8" thickBot="1" x14ac:dyDescent="0.3">
      <c r="A14" s="9"/>
      <c r="B14" s="9"/>
      <c r="C14" s="9"/>
      <c r="D14" s="21"/>
      <c r="E14" s="81" t="s">
        <v>26</v>
      </c>
      <c r="F14" s="81"/>
      <c r="G14" s="219" t="s">
        <v>25</v>
      </c>
      <c r="H14" s="219"/>
      <c r="I14" s="219"/>
      <c r="J14" s="219"/>
      <c r="K14" s="219"/>
    </row>
    <row r="15" spans="1:11" ht="63" thickBot="1" x14ac:dyDescent="0.3">
      <c r="A15" s="105" t="s">
        <v>0</v>
      </c>
      <c r="B15" s="43" t="s">
        <v>1</v>
      </c>
      <c r="C15" s="43" t="s">
        <v>2</v>
      </c>
      <c r="D15" s="43" t="s">
        <v>3</v>
      </c>
      <c r="E15" s="61" t="s">
        <v>4</v>
      </c>
      <c r="F15" s="57" t="s">
        <v>5</v>
      </c>
      <c r="G15" s="58" t="s">
        <v>27</v>
      </c>
      <c r="H15" s="58" t="s">
        <v>28</v>
      </c>
      <c r="I15" s="58" t="s">
        <v>29</v>
      </c>
      <c r="J15" s="58" t="s">
        <v>38</v>
      </c>
      <c r="K15" s="59" t="s">
        <v>216</v>
      </c>
    </row>
    <row r="16" spans="1:11" ht="15.6" x14ac:dyDescent="0.25">
      <c r="A16" s="106">
        <v>1</v>
      </c>
      <c r="B16" s="1" t="s">
        <v>6</v>
      </c>
      <c r="C16" s="1" t="s">
        <v>7</v>
      </c>
      <c r="D16" s="1" t="s">
        <v>8</v>
      </c>
      <c r="E16" s="60" t="s">
        <v>9</v>
      </c>
      <c r="F16" s="60" t="s">
        <v>10</v>
      </c>
      <c r="G16" s="11">
        <f>'[2]C. TN an'!G6</f>
        <v>0.22792464048337274</v>
      </c>
      <c r="H16" s="11">
        <f>'[2]C. TN an'!H6</f>
        <v>0.25768710658736999</v>
      </c>
      <c r="I16" s="11">
        <f>'[2]C. TN an'!I6</f>
        <v>0.2267032387073214</v>
      </c>
      <c r="J16" s="11">
        <f>'[2]C. TN an'!J6</f>
        <v>0.28193261720217527</v>
      </c>
      <c r="K16" s="119">
        <f>'[2]C. TN an'!K6</f>
        <v>0.9942476029802394</v>
      </c>
    </row>
    <row r="17" spans="1:11" ht="15.6" x14ac:dyDescent="0.25">
      <c r="A17" s="12">
        <v>2</v>
      </c>
      <c r="B17" s="1" t="s">
        <v>6</v>
      </c>
      <c r="C17" s="1" t="s">
        <v>7</v>
      </c>
      <c r="D17" s="1" t="s">
        <v>8</v>
      </c>
      <c r="E17" s="60" t="s">
        <v>9</v>
      </c>
      <c r="F17" s="60" t="s">
        <v>11</v>
      </c>
      <c r="G17" s="11">
        <f>'[2]C. TN an'!G7</f>
        <v>8.1007296674399931E-2</v>
      </c>
      <c r="H17" s="11">
        <f>'[2]C. TN an'!H7</f>
        <v>0.1143823309692189</v>
      </c>
      <c r="I17" s="11">
        <f>'[2]C. TN an'!I7</f>
        <v>0.10735090635335851</v>
      </c>
      <c r="J17" s="11">
        <f>'[2]C. TN an'!J7</f>
        <v>9.4459075755415844E-2</v>
      </c>
      <c r="K17" s="119">
        <f>'[2]C. TN an'!K7</f>
        <v>0.39719960975239316</v>
      </c>
    </row>
    <row r="18" spans="1:11" ht="15.6" x14ac:dyDescent="0.25">
      <c r="A18" s="12">
        <v>3</v>
      </c>
      <c r="B18" s="1" t="s">
        <v>6</v>
      </c>
      <c r="C18" s="1" t="s">
        <v>7</v>
      </c>
      <c r="D18" s="1" t="s">
        <v>8</v>
      </c>
      <c r="E18" s="60" t="s">
        <v>9</v>
      </c>
      <c r="F18" s="60" t="s">
        <v>12</v>
      </c>
      <c r="G18" s="11">
        <f>'[2]C. TN an'!G8</f>
        <v>0</v>
      </c>
      <c r="H18" s="11">
        <f>'[2]C. TN an'!H8</f>
        <v>0</v>
      </c>
      <c r="I18" s="11">
        <f>'[2]C. TN an'!I8</f>
        <v>0</v>
      </c>
      <c r="J18" s="11">
        <f>'[2]C. TN an'!J8</f>
        <v>0</v>
      </c>
      <c r="K18" s="119">
        <f>'[2]C. TN an'!K8</f>
        <v>0</v>
      </c>
    </row>
    <row r="19" spans="1:11" ht="15.6" x14ac:dyDescent="0.25">
      <c r="A19" s="13">
        <v>4</v>
      </c>
      <c r="B19" s="1" t="s">
        <v>6</v>
      </c>
      <c r="C19" s="1" t="s">
        <v>7</v>
      </c>
      <c r="D19" s="1" t="s">
        <v>13</v>
      </c>
      <c r="E19" s="60" t="s">
        <v>9</v>
      </c>
      <c r="F19" s="60" t="s">
        <v>10</v>
      </c>
      <c r="G19" s="11">
        <f>'[2]C. TN an'!G9</f>
        <v>8.6710860196852729E-2</v>
      </c>
      <c r="H19" s="11">
        <f>'[2]C. TN an'!H9</f>
        <v>6.8004288753359537E-2</v>
      </c>
      <c r="I19" s="11">
        <f>'[2]C. TN an'!I9</f>
        <v>8.3299276570241193E-2</v>
      </c>
      <c r="J19" s="11">
        <f>'[2]C. TN an'!J9</f>
        <v>6.1528400955512777E-2</v>
      </c>
      <c r="K19" s="119">
        <f>'[2]C. TN an'!K9</f>
        <v>0.29954282647596625</v>
      </c>
    </row>
    <row r="20" spans="1:11" ht="15.6" x14ac:dyDescent="0.25">
      <c r="A20" s="13">
        <v>5</v>
      </c>
      <c r="B20" s="1" t="s">
        <v>6</v>
      </c>
      <c r="C20" s="1" t="s">
        <v>7</v>
      </c>
      <c r="D20" s="1" t="s">
        <v>13</v>
      </c>
      <c r="E20" s="60" t="s">
        <v>9</v>
      </c>
      <c r="F20" s="60" t="s">
        <v>11</v>
      </c>
      <c r="G20" s="11">
        <f>'[2]C. TN an'!G10</f>
        <v>1.7581169944073605E-2</v>
      </c>
      <c r="H20" s="11">
        <f>'[2]C. TN an'!H10</f>
        <v>2.4851401536713048E-2</v>
      </c>
      <c r="I20" s="11">
        <f>'[2]C. TN an'!I10</f>
        <v>2.3760276739693251E-2</v>
      </c>
      <c r="J20" s="11">
        <f>'[2]C. TN an'!J10</f>
        <v>2.9312468505820671E-2</v>
      </c>
      <c r="K20" s="119">
        <f>'[2]C. TN an'!K10</f>
        <v>9.5505316726300568E-2</v>
      </c>
    </row>
    <row r="21" spans="1:11" ht="15.6" x14ac:dyDescent="0.25">
      <c r="A21" s="14">
        <v>6</v>
      </c>
      <c r="B21" s="2" t="s">
        <v>6</v>
      </c>
      <c r="C21" s="1" t="s">
        <v>7</v>
      </c>
      <c r="D21" s="2" t="s">
        <v>13</v>
      </c>
      <c r="E21" s="82" t="s">
        <v>9</v>
      </c>
      <c r="F21" s="82" t="s">
        <v>12</v>
      </c>
      <c r="G21" s="11">
        <f>'[2]C. TN an'!G11</f>
        <v>0</v>
      </c>
      <c r="H21" s="11">
        <f>'[2]C. TN an'!H11</f>
        <v>0</v>
      </c>
      <c r="I21" s="11">
        <f>'[2]C. TN an'!I11</f>
        <v>0</v>
      </c>
      <c r="J21" s="11">
        <f>'[2]C. TN an'!J11</f>
        <v>0</v>
      </c>
      <c r="K21" s="119">
        <f>'[2]C. TN an'!K11</f>
        <v>0</v>
      </c>
    </row>
    <row r="22" spans="1:11" ht="15.6" x14ac:dyDescent="0.25">
      <c r="A22" s="15">
        <v>7</v>
      </c>
      <c r="B22" s="3" t="s">
        <v>6</v>
      </c>
      <c r="C22" s="3" t="s">
        <v>215</v>
      </c>
      <c r="D22" s="103" t="s">
        <v>8</v>
      </c>
      <c r="E22" s="87" t="s">
        <v>9</v>
      </c>
      <c r="F22" s="83" t="s">
        <v>10</v>
      </c>
      <c r="G22" s="121">
        <f>'[2]C. TN an'!G12</f>
        <v>8.5938479455339931E-2</v>
      </c>
      <c r="H22" s="121">
        <f>'[2]C. TN an'!H12</f>
        <v>0.27143920866243215</v>
      </c>
      <c r="I22" s="121">
        <f>'[2]C. TN an'!I12</f>
        <v>0.19027970030349281</v>
      </c>
      <c r="J22" s="121">
        <f>'[2]C. TN an'!J12</f>
        <v>0.2429888049127602</v>
      </c>
      <c r="K22" s="122">
        <f>'[2]C. TN an'!K12</f>
        <v>0.79064619333402508</v>
      </c>
    </row>
    <row r="23" spans="1:11" ht="15.6" x14ac:dyDescent="0.25">
      <c r="A23" s="15">
        <v>8</v>
      </c>
      <c r="B23" s="3" t="s">
        <v>6</v>
      </c>
      <c r="C23" s="3" t="s">
        <v>215</v>
      </c>
      <c r="D23" s="103" t="s">
        <v>8</v>
      </c>
      <c r="E23" s="83" t="s">
        <v>9</v>
      </c>
      <c r="F23" s="83" t="s">
        <v>11</v>
      </c>
      <c r="G23" s="121">
        <f>'[2]C. TN an'!G13</f>
        <v>0.10377106853509746</v>
      </c>
      <c r="H23" s="121">
        <f>'[2]C. TN an'!H13</f>
        <v>0.30203225635451159</v>
      </c>
      <c r="I23" s="121">
        <f>'[2]C. TN an'!I13</f>
        <v>0.1629809983519917</v>
      </c>
      <c r="J23" s="121">
        <f>'[2]C. TN an'!J13</f>
        <v>0.18872322736000283</v>
      </c>
      <c r="K23" s="122">
        <f>'[2]C. TN an'!K13</f>
        <v>0.75750755060160357</v>
      </c>
    </row>
    <row r="24" spans="1:11" ht="15.6" x14ac:dyDescent="0.25">
      <c r="A24" s="15">
        <v>9</v>
      </c>
      <c r="B24" s="3" t="s">
        <v>6</v>
      </c>
      <c r="C24" s="3" t="s">
        <v>215</v>
      </c>
      <c r="D24" s="103" t="s">
        <v>8</v>
      </c>
      <c r="E24" s="83" t="s">
        <v>9</v>
      </c>
      <c r="F24" s="83" t="s">
        <v>12</v>
      </c>
      <c r="G24" s="121">
        <f>'[2]C. TN an'!G14</f>
        <v>0</v>
      </c>
      <c r="H24" s="121">
        <f>'[2]C. TN an'!H14</f>
        <v>0</v>
      </c>
      <c r="I24" s="121">
        <f>'[2]C. TN an'!I14</f>
        <v>0</v>
      </c>
      <c r="J24" s="121">
        <f>'[2]C. TN an'!J14</f>
        <v>0</v>
      </c>
      <c r="K24" s="122">
        <f>'[2]C. TN an'!K14</f>
        <v>0</v>
      </c>
    </row>
    <row r="25" spans="1:11" ht="15.6" x14ac:dyDescent="0.25">
      <c r="A25" s="15">
        <v>10</v>
      </c>
      <c r="B25" s="3" t="s">
        <v>6</v>
      </c>
      <c r="C25" s="3" t="s">
        <v>215</v>
      </c>
      <c r="D25" s="103" t="s">
        <v>13</v>
      </c>
      <c r="E25" s="83" t="s">
        <v>9</v>
      </c>
      <c r="F25" s="83" t="s">
        <v>10</v>
      </c>
      <c r="G25" s="121">
        <f>'[2]C. TN an'!G15</f>
        <v>1.6447355063781081E-2</v>
      </c>
      <c r="H25" s="121">
        <f>'[2]C. TN an'!H15</f>
        <v>1.943542445847192E-2</v>
      </c>
      <c r="I25" s="121">
        <f>'[2]C. TN an'!I15</f>
        <v>5.8551273415213718E-3</v>
      </c>
      <c r="J25" s="121">
        <f>'[2]C. TN an'!J15</f>
        <v>1.9875447281223643E-2</v>
      </c>
      <c r="K25" s="122">
        <f>'[2]C. TN an'!K15</f>
        <v>6.1613354144998023E-2</v>
      </c>
    </row>
    <row r="26" spans="1:11" ht="15.6" x14ac:dyDescent="0.25">
      <c r="A26" s="15">
        <v>11</v>
      </c>
      <c r="B26" s="3" t="s">
        <v>6</v>
      </c>
      <c r="C26" s="3" t="s">
        <v>215</v>
      </c>
      <c r="D26" s="103" t="s">
        <v>13</v>
      </c>
      <c r="E26" s="83" t="s">
        <v>9</v>
      </c>
      <c r="F26" s="83" t="s">
        <v>11</v>
      </c>
      <c r="G26" s="121">
        <f>'[2]C. TN an'!G16</f>
        <v>2.8507473005420825E-2</v>
      </c>
      <c r="H26" s="121">
        <f>'[2]C. TN an'!H16</f>
        <v>7.0620553246182341E-2</v>
      </c>
      <c r="I26" s="121">
        <f>'[2]C. TN an'!I16</f>
        <v>2.5327243379216789E-2</v>
      </c>
      <c r="J26" s="121">
        <f>'[2]C. TN an'!J16</f>
        <v>3.4326332049306622E-2</v>
      </c>
      <c r="K26" s="122">
        <f>'[2]C. TN an'!K16</f>
        <v>0.15878160168012659</v>
      </c>
    </row>
    <row r="27" spans="1:11" ht="15.6" x14ac:dyDescent="0.25">
      <c r="A27" s="15">
        <v>12</v>
      </c>
      <c r="B27" s="3" t="s">
        <v>6</v>
      </c>
      <c r="C27" s="3" t="s">
        <v>215</v>
      </c>
      <c r="D27" s="103" t="s">
        <v>13</v>
      </c>
      <c r="E27" s="83" t="s">
        <v>9</v>
      </c>
      <c r="F27" s="83" t="s">
        <v>12</v>
      </c>
      <c r="G27" s="121">
        <f>'[2]C. TN an'!G17</f>
        <v>0</v>
      </c>
      <c r="H27" s="121">
        <f>'[2]C. TN an'!H17</f>
        <v>0</v>
      </c>
      <c r="I27" s="121">
        <f>'[2]C. TN an'!I17</f>
        <v>0</v>
      </c>
      <c r="J27" s="121">
        <f>'[2]C. TN an'!J17</f>
        <v>0</v>
      </c>
      <c r="K27" s="122">
        <f>'[2]C. TN an'!K17</f>
        <v>0</v>
      </c>
    </row>
    <row r="28" spans="1:11" ht="15.6" x14ac:dyDescent="0.25">
      <c r="A28" s="13">
        <v>13</v>
      </c>
      <c r="B28" s="1" t="s">
        <v>6</v>
      </c>
      <c r="C28" s="1" t="s">
        <v>197</v>
      </c>
      <c r="D28" s="1" t="s">
        <v>8</v>
      </c>
      <c r="E28" s="61" t="s">
        <v>9</v>
      </c>
      <c r="F28" s="61" t="s">
        <v>10</v>
      </c>
      <c r="G28" s="11">
        <f>'[2]C. TN an'!G18</f>
        <v>6.8119582150605512E-2</v>
      </c>
      <c r="H28" s="11">
        <f>'[2]C. TN an'!H18</f>
        <v>0.14728736293031133</v>
      </c>
      <c r="I28" s="11">
        <f>'[2]C. TN an'!I18</f>
        <v>0.15478850462137139</v>
      </c>
      <c r="J28" s="11">
        <f>'[2]C. TN an'!J18</f>
        <v>0.19036190056476976</v>
      </c>
      <c r="K28" s="119">
        <f>'[2]C. TN an'!K18</f>
        <v>0.560557350267058</v>
      </c>
    </row>
    <row r="29" spans="1:11" ht="15.6" x14ac:dyDescent="0.25">
      <c r="A29" s="13">
        <v>14</v>
      </c>
      <c r="B29" s="1" t="s">
        <v>6</v>
      </c>
      <c r="C29" s="1" t="s">
        <v>197</v>
      </c>
      <c r="D29" s="1" t="s">
        <v>8</v>
      </c>
      <c r="E29" s="60" t="s">
        <v>9</v>
      </c>
      <c r="F29" s="60" t="s">
        <v>11</v>
      </c>
      <c r="G29" s="11">
        <f>'[2]C. TN an'!G19</f>
        <v>6.411809014872881E-2</v>
      </c>
      <c r="H29" s="11">
        <f>'[2]C. TN an'!H19</f>
        <v>0.11364198728654666</v>
      </c>
      <c r="I29" s="11">
        <f>'[2]C. TN an'!I19</f>
        <v>0.12936749454687552</v>
      </c>
      <c r="J29" s="11">
        <f>'[2]C. TN an'!J19</f>
        <v>0.14379609708875687</v>
      </c>
      <c r="K29" s="119">
        <f>'[2]C. TN an'!K19</f>
        <v>0.45092366907090786</v>
      </c>
    </row>
    <row r="30" spans="1:11" ht="15.6" x14ac:dyDescent="0.25">
      <c r="A30" s="13">
        <v>15</v>
      </c>
      <c r="B30" s="1" t="s">
        <v>6</v>
      </c>
      <c r="C30" s="1" t="s">
        <v>197</v>
      </c>
      <c r="D30" s="1" t="s">
        <v>8</v>
      </c>
      <c r="E30" s="60" t="s">
        <v>9</v>
      </c>
      <c r="F30" s="60" t="s">
        <v>12</v>
      </c>
      <c r="G30" s="11">
        <f>'[2]C. TN an'!G20</f>
        <v>0</v>
      </c>
      <c r="H30" s="11">
        <f>'[2]C. TN an'!H20</f>
        <v>0</v>
      </c>
      <c r="I30" s="11">
        <f>'[2]C. TN an'!I20</f>
        <v>0</v>
      </c>
      <c r="J30" s="11">
        <f>'[2]C. TN an'!J20</f>
        <v>0</v>
      </c>
      <c r="K30" s="119">
        <f>'[2]C. TN an'!K20</f>
        <v>0</v>
      </c>
    </row>
    <row r="31" spans="1:11" ht="15.6" x14ac:dyDescent="0.25">
      <c r="A31" s="13">
        <v>16</v>
      </c>
      <c r="B31" s="1" t="s">
        <v>6</v>
      </c>
      <c r="C31" s="1" t="s">
        <v>197</v>
      </c>
      <c r="D31" s="1" t="s">
        <v>13</v>
      </c>
      <c r="E31" s="60" t="s">
        <v>9</v>
      </c>
      <c r="F31" s="60" t="s">
        <v>10</v>
      </c>
      <c r="G31" s="11">
        <f>'[2]C. TN an'!G21</f>
        <v>1.5659781377694759E-2</v>
      </c>
      <c r="H31" s="11">
        <f>'[2]C. TN an'!H21</f>
        <v>6.0968795502078836E-2</v>
      </c>
      <c r="I31" s="11">
        <f>'[2]C. TN an'!I21</f>
        <v>6.1023808324840154E-2</v>
      </c>
      <c r="J31" s="11">
        <f>'[2]C. TN an'!J21</f>
        <v>5.7133272902077495E-2</v>
      </c>
      <c r="K31" s="119">
        <f>'[2]C. TN an'!K21</f>
        <v>0.19478565810669124</v>
      </c>
    </row>
    <row r="32" spans="1:11" ht="15.6" x14ac:dyDescent="0.25">
      <c r="A32" s="13">
        <v>17</v>
      </c>
      <c r="B32" s="1" t="s">
        <v>6</v>
      </c>
      <c r="C32" s="1" t="s">
        <v>197</v>
      </c>
      <c r="D32" s="1" t="s">
        <v>13</v>
      </c>
      <c r="E32" s="60" t="s">
        <v>9</v>
      </c>
      <c r="F32" s="60" t="s">
        <v>11</v>
      </c>
      <c r="G32" s="11">
        <f>'[2]C. TN an'!G22</f>
        <v>4.5568095663342009E-2</v>
      </c>
      <c r="H32" s="11">
        <f>'[2]C. TN an'!H22</f>
        <v>8.8533614698353358E-2</v>
      </c>
      <c r="I32" s="11">
        <f>'[2]C. TN an'!I22</f>
        <v>0.16244286455798163</v>
      </c>
      <c r="J32" s="11">
        <f>'[2]C. TN an'!J22</f>
        <v>6.0138334933735285E-2</v>
      </c>
      <c r="K32" s="119">
        <f>'[2]C. TN an'!K22</f>
        <v>0.35668290985341228</v>
      </c>
    </row>
    <row r="33" spans="1:11" ht="15.6" x14ac:dyDescent="0.25">
      <c r="A33" s="14">
        <v>18</v>
      </c>
      <c r="B33" s="2" t="s">
        <v>6</v>
      </c>
      <c r="C33" s="1" t="s">
        <v>197</v>
      </c>
      <c r="D33" s="2" t="s">
        <v>13</v>
      </c>
      <c r="E33" s="82" t="s">
        <v>9</v>
      </c>
      <c r="F33" s="82" t="s">
        <v>12</v>
      </c>
      <c r="G33" s="11">
        <f>'[2]C. TN an'!G23</f>
        <v>0</v>
      </c>
      <c r="H33" s="11">
        <f>'[2]C. TN an'!H23</f>
        <v>0</v>
      </c>
      <c r="I33" s="11">
        <f>'[2]C. TN an'!I23</f>
        <v>0</v>
      </c>
      <c r="J33" s="11">
        <f>'[2]C. TN an'!J23</f>
        <v>0</v>
      </c>
      <c r="K33" s="119">
        <f>'[2]C. TN an'!K23</f>
        <v>0</v>
      </c>
    </row>
    <row r="34" spans="1:11" ht="15.6" x14ac:dyDescent="0.25">
      <c r="A34" s="16">
        <v>19</v>
      </c>
      <c r="B34" s="4" t="s">
        <v>6</v>
      </c>
      <c r="C34" s="4" t="s">
        <v>198</v>
      </c>
      <c r="D34" s="4" t="s">
        <v>8</v>
      </c>
      <c r="E34" s="84" t="s">
        <v>9</v>
      </c>
      <c r="F34" s="84" t="s">
        <v>10</v>
      </c>
      <c r="G34" s="123">
        <f>'[2]C. TN an'!G24</f>
        <v>0.68503617190628829</v>
      </c>
      <c r="H34" s="123">
        <f>'[2]C. TN an'!H24</f>
        <v>1.0051616512599324</v>
      </c>
      <c r="I34" s="123">
        <f>'[2]C. TN an'!I24</f>
        <v>1.290463263242406</v>
      </c>
      <c r="J34" s="123">
        <f>'[2]C. TN an'!J24</f>
        <v>1.1848578685571989</v>
      </c>
      <c r="K34" s="124">
        <f>'[2]C. TN an'!K24</f>
        <v>4.1655189549658251</v>
      </c>
    </row>
    <row r="35" spans="1:11" ht="15.6" x14ac:dyDescent="0.25">
      <c r="A35" s="16">
        <v>20</v>
      </c>
      <c r="B35" s="4" t="s">
        <v>6</v>
      </c>
      <c r="C35" s="4" t="s">
        <v>198</v>
      </c>
      <c r="D35" s="4" t="s">
        <v>8</v>
      </c>
      <c r="E35" s="84" t="s">
        <v>9</v>
      </c>
      <c r="F35" s="84" t="s">
        <v>11</v>
      </c>
      <c r="G35" s="123">
        <f>'[2]C. TN an'!G25</f>
        <v>0.63879329611793301</v>
      </c>
      <c r="H35" s="123">
        <f>'[2]C. TN an'!H25</f>
        <v>1.5429526280583974</v>
      </c>
      <c r="I35" s="123">
        <f>'[2]C. TN an'!I25</f>
        <v>1.0682828020060096</v>
      </c>
      <c r="J35" s="123">
        <f>'[2]C. TN an'!J25</f>
        <v>0.9792054050273048</v>
      </c>
      <c r="K35" s="124">
        <f>'[2]C. TN an'!K25</f>
        <v>4.2292341312096449</v>
      </c>
    </row>
    <row r="36" spans="1:11" ht="15.6" x14ac:dyDescent="0.25">
      <c r="A36" s="16">
        <v>21</v>
      </c>
      <c r="B36" s="4" t="s">
        <v>6</v>
      </c>
      <c r="C36" s="4" t="s">
        <v>198</v>
      </c>
      <c r="D36" s="4" t="s">
        <v>8</v>
      </c>
      <c r="E36" s="84" t="s">
        <v>9</v>
      </c>
      <c r="F36" s="84" t="s">
        <v>12</v>
      </c>
      <c r="G36" s="123">
        <f>'[2]C. TN an'!G26</f>
        <v>0</v>
      </c>
      <c r="H36" s="123">
        <f>'[2]C. TN an'!H26</f>
        <v>0</v>
      </c>
      <c r="I36" s="123">
        <f>'[2]C. TN an'!I26</f>
        <v>0</v>
      </c>
      <c r="J36" s="123">
        <f>'[2]C. TN an'!J26</f>
        <v>0</v>
      </c>
      <c r="K36" s="124">
        <f>'[2]C. TN an'!K26</f>
        <v>0</v>
      </c>
    </row>
    <row r="37" spans="1:11" ht="15.6" x14ac:dyDescent="0.25">
      <c r="A37" s="16">
        <v>22</v>
      </c>
      <c r="B37" s="4" t="s">
        <v>6</v>
      </c>
      <c r="C37" s="4" t="s">
        <v>198</v>
      </c>
      <c r="D37" s="4" t="s">
        <v>13</v>
      </c>
      <c r="E37" s="84" t="s">
        <v>9</v>
      </c>
      <c r="F37" s="84" t="s">
        <v>10</v>
      </c>
      <c r="G37" s="123">
        <f>'[2]C. TN an'!G27</f>
        <v>0.25061376291576537</v>
      </c>
      <c r="H37" s="123">
        <f>'[2]C. TN an'!H27</f>
        <v>0.35612641680593543</v>
      </c>
      <c r="I37" s="123">
        <f>'[2]C. TN an'!I27</f>
        <v>0.40333373971097697</v>
      </c>
      <c r="J37" s="123">
        <f>'[2]C. TN an'!J27</f>
        <v>0.4103436088694119</v>
      </c>
      <c r="K37" s="124">
        <f>'[2]C. TN an'!K27</f>
        <v>1.4204175283020897</v>
      </c>
    </row>
    <row r="38" spans="1:11" ht="15.6" x14ac:dyDescent="0.25">
      <c r="A38" s="16">
        <v>23</v>
      </c>
      <c r="B38" s="4" t="s">
        <v>6</v>
      </c>
      <c r="C38" s="4" t="s">
        <v>198</v>
      </c>
      <c r="D38" s="4" t="s">
        <v>13</v>
      </c>
      <c r="E38" s="84" t="s">
        <v>9</v>
      </c>
      <c r="F38" s="84" t="s">
        <v>11</v>
      </c>
      <c r="G38" s="123">
        <f>'[2]C. TN an'!G28</f>
        <v>0.2848690165803287</v>
      </c>
      <c r="H38" s="123">
        <f>'[2]C. TN an'!H28</f>
        <v>0.55490622515030719</v>
      </c>
      <c r="I38" s="123">
        <f>'[2]C. TN an'!I28</f>
        <v>0.51896973102173083</v>
      </c>
      <c r="J38" s="123">
        <f>'[2]C. TN an'!J28</f>
        <v>0.38104730222110061</v>
      </c>
      <c r="K38" s="124">
        <f>'[2]C. TN an'!K28</f>
        <v>1.7397922749734676</v>
      </c>
    </row>
    <row r="39" spans="1:11" ht="15.6" x14ac:dyDescent="0.25">
      <c r="A39" s="16">
        <v>24</v>
      </c>
      <c r="B39" s="4" t="s">
        <v>6</v>
      </c>
      <c r="C39" s="4" t="s">
        <v>198</v>
      </c>
      <c r="D39" s="4" t="s">
        <v>13</v>
      </c>
      <c r="E39" s="84" t="s">
        <v>9</v>
      </c>
      <c r="F39" s="84" t="s">
        <v>12</v>
      </c>
      <c r="G39" s="123">
        <f>'[2]C. TN an'!G29</f>
        <v>0</v>
      </c>
      <c r="H39" s="123">
        <f>'[2]C. TN an'!H29</f>
        <v>0</v>
      </c>
      <c r="I39" s="123">
        <f>'[2]C. TN an'!I29</f>
        <v>0</v>
      </c>
      <c r="J39" s="123">
        <f>'[2]C. TN an'!J29</f>
        <v>0</v>
      </c>
      <c r="K39" s="124">
        <f>'[2]C. TN an'!K29</f>
        <v>0</v>
      </c>
    </row>
    <row r="40" spans="1:11" ht="15.6" x14ac:dyDescent="0.25">
      <c r="A40" s="12">
        <v>25</v>
      </c>
      <c r="B40" s="1" t="s">
        <v>14</v>
      </c>
      <c r="C40" s="1" t="s">
        <v>7</v>
      </c>
      <c r="D40" s="1" t="s">
        <v>8</v>
      </c>
      <c r="E40" s="60" t="s">
        <v>9</v>
      </c>
      <c r="F40" s="60" t="s">
        <v>10</v>
      </c>
      <c r="G40" s="11">
        <f>'[2]C. TN an'!G30</f>
        <v>72.955334293327212</v>
      </c>
      <c r="H40" s="11">
        <f>'[2]C. TN an'!H30</f>
        <v>100.86584905950704</v>
      </c>
      <c r="I40" s="11">
        <f>'[2]C. TN an'!I30</f>
        <v>85.133688349756312</v>
      </c>
      <c r="J40" s="11">
        <f>'[2]C. TN an'!J30</f>
        <v>91.11737187168319</v>
      </c>
      <c r="K40" s="119">
        <f>'[2]C. TN an'!K30</f>
        <v>350.07224357427378</v>
      </c>
    </row>
    <row r="41" spans="1:11" ht="15.6" x14ac:dyDescent="0.25">
      <c r="A41" s="12">
        <v>26</v>
      </c>
      <c r="B41" s="1" t="s">
        <v>14</v>
      </c>
      <c r="C41" s="1" t="s">
        <v>7</v>
      </c>
      <c r="D41" s="1" t="s">
        <v>8</v>
      </c>
      <c r="E41" s="60" t="s">
        <v>9</v>
      </c>
      <c r="F41" s="60" t="s">
        <v>11</v>
      </c>
      <c r="G41" s="11">
        <f>'[2]C. TN an'!G31</f>
        <v>24.082336049688955</v>
      </c>
      <c r="H41" s="11">
        <f>'[2]C. TN an'!H31</f>
        <v>37.079084694622914</v>
      </c>
      <c r="I41" s="11">
        <f>'[2]C. TN an'!I31</f>
        <v>32.083129642825696</v>
      </c>
      <c r="J41" s="11">
        <f>'[2]C. TN an'!J31</f>
        <v>24.612645488838453</v>
      </c>
      <c r="K41" s="119">
        <f>'[2]C. TN an'!K31</f>
        <v>117.85719587597602</v>
      </c>
    </row>
    <row r="42" spans="1:11" ht="15.6" x14ac:dyDescent="0.25">
      <c r="A42" s="12">
        <v>27</v>
      </c>
      <c r="B42" s="1" t="s">
        <v>14</v>
      </c>
      <c r="C42" s="1" t="s">
        <v>7</v>
      </c>
      <c r="D42" s="1" t="s">
        <v>8</v>
      </c>
      <c r="E42" s="60" t="s">
        <v>9</v>
      </c>
      <c r="F42" s="60" t="s">
        <v>12</v>
      </c>
      <c r="G42" s="11">
        <f>'[2]C. TN an'!G32</f>
        <v>0</v>
      </c>
      <c r="H42" s="11">
        <f>'[2]C. TN an'!H32</f>
        <v>0</v>
      </c>
      <c r="I42" s="11">
        <f>'[2]C. TN an'!I32</f>
        <v>0</v>
      </c>
      <c r="J42" s="11">
        <f>'[2]C. TN an'!J32</f>
        <v>0</v>
      </c>
      <c r="K42" s="119">
        <f>'[2]C. TN an'!K32</f>
        <v>0</v>
      </c>
    </row>
    <row r="43" spans="1:11" ht="15.6" x14ac:dyDescent="0.25">
      <c r="A43" s="13">
        <v>28</v>
      </c>
      <c r="B43" s="1" t="s">
        <v>14</v>
      </c>
      <c r="C43" s="1" t="s">
        <v>7</v>
      </c>
      <c r="D43" s="1" t="s">
        <v>13</v>
      </c>
      <c r="E43" s="60" t="s">
        <v>9</v>
      </c>
      <c r="F43" s="60" t="s">
        <v>10</v>
      </c>
      <c r="G43" s="11">
        <f>'[2]C. TN an'!G33</f>
        <v>25.595473498739594</v>
      </c>
      <c r="H43" s="11">
        <f>'[2]C. TN an'!H33</f>
        <v>20.679961706516657</v>
      </c>
      <c r="I43" s="11">
        <f>'[2]C. TN an'!I33</f>
        <v>17.884323333856972</v>
      </c>
      <c r="J43" s="11">
        <f>'[2]C. TN an'!J33</f>
        <v>14.898183955425575</v>
      </c>
      <c r="K43" s="119">
        <f>'[2]C. TN an'!K33</f>
        <v>79.057942494538807</v>
      </c>
    </row>
    <row r="44" spans="1:11" ht="15.6" x14ac:dyDescent="0.25">
      <c r="A44" s="13">
        <v>29</v>
      </c>
      <c r="B44" s="1" t="s">
        <v>14</v>
      </c>
      <c r="C44" s="1" t="s">
        <v>7</v>
      </c>
      <c r="D44" s="1" t="s">
        <v>13</v>
      </c>
      <c r="E44" s="60" t="s">
        <v>9</v>
      </c>
      <c r="F44" s="60" t="s">
        <v>11</v>
      </c>
      <c r="G44" s="11">
        <f>'[2]C. TN an'!G34</f>
        <v>6.5833115900556685</v>
      </c>
      <c r="H44" s="11">
        <f>'[2]C. TN an'!H34</f>
        <v>8.9630950765354402</v>
      </c>
      <c r="I44" s="11">
        <f>'[2]C. TN an'!I34</f>
        <v>7.0669378734760455</v>
      </c>
      <c r="J44" s="11">
        <f>'[2]C. TN an'!J34</f>
        <v>10.387501370465515</v>
      </c>
      <c r="K44" s="119">
        <f>'[2]C. TN an'!K34</f>
        <v>33.000845910532668</v>
      </c>
    </row>
    <row r="45" spans="1:11" ht="15.6" x14ac:dyDescent="0.25">
      <c r="A45" s="14">
        <v>30</v>
      </c>
      <c r="B45" s="2" t="s">
        <v>14</v>
      </c>
      <c r="C45" s="1" t="s">
        <v>7</v>
      </c>
      <c r="D45" s="2" t="s">
        <v>13</v>
      </c>
      <c r="E45" s="82" t="s">
        <v>9</v>
      </c>
      <c r="F45" s="82" t="s">
        <v>12</v>
      </c>
      <c r="G45" s="11">
        <f>'[2]C. TN an'!G35</f>
        <v>0</v>
      </c>
      <c r="H45" s="11">
        <f>'[2]C. TN an'!H35</f>
        <v>0</v>
      </c>
      <c r="I45" s="11">
        <f>'[2]C. TN an'!I35</f>
        <v>0</v>
      </c>
      <c r="J45" s="11">
        <f>'[2]C. TN an'!J35</f>
        <v>0</v>
      </c>
      <c r="K45" s="119">
        <f>'[2]C. TN an'!K35</f>
        <v>0</v>
      </c>
    </row>
    <row r="46" spans="1:11" ht="15.6" x14ac:dyDescent="0.25">
      <c r="A46" s="17">
        <v>31</v>
      </c>
      <c r="B46" s="5" t="s">
        <v>14</v>
      </c>
      <c r="C46" s="5" t="s">
        <v>215</v>
      </c>
      <c r="D46" s="5" t="s">
        <v>8</v>
      </c>
      <c r="E46" s="88" t="s">
        <v>9</v>
      </c>
      <c r="F46" s="85" t="s">
        <v>10</v>
      </c>
      <c r="G46" s="125">
        <f>'[2]C. TN an'!G36</f>
        <v>11.376260870433633</v>
      </c>
      <c r="H46" s="125">
        <f>'[2]C. TN an'!H36</f>
        <v>23.271125202401755</v>
      </c>
      <c r="I46" s="125">
        <f>'[2]C. TN an'!I36</f>
        <v>245.91009894204572</v>
      </c>
      <c r="J46" s="125">
        <f>'[2]C. TN an'!J36</f>
        <v>244.67636759543791</v>
      </c>
      <c r="K46" s="126">
        <f>'[2]C. TN an'!K36</f>
        <v>525.23385261031899</v>
      </c>
    </row>
    <row r="47" spans="1:11" ht="15.6" x14ac:dyDescent="0.25">
      <c r="A47" s="17">
        <v>32</v>
      </c>
      <c r="B47" s="5" t="s">
        <v>14</v>
      </c>
      <c r="C47" s="5" t="s">
        <v>215</v>
      </c>
      <c r="D47" s="5" t="s">
        <v>8</v>
      </c>
      <c r="E47" s="88" t="s">
        <v>9</v>
      </c>
      <c r="F47" s="85" t="s">
        <v>11</v>
      </c>
      <c r="G47" s="125">
        <f>'[2]C. TN an'!G37</f>
        <v>35.411132499231101</v>
      </c>
      <c r="H47" s="125">
        <f>'[2]C. TN an'!H37</f>
        <v>20.257580369459571</v>
      </c>
      <c r="I47" s="125">
        <f>'[2]C. TN an'!I37</f>
        <v>122.27990427870512</v>
      </c>
      <c r="J47" s="125">
        <f>'[2]C. TN an'!J37</f>
        <v>263.09231663980955</v>
      </c>
      <c r="K47" s="126">
        <f>'[2]C. TN an'!K37</f>
        <v>441.04093378720535</v>
      </c>
    </row>
    <row r="48" spans="1:11" ht="15.6" x14ac:dyDescent="0.25">
      <c r="A48" s="17">
        <v>33</v>
      </c>
      <c r="B48" s="5" t="s">
        <v>14</v>
      </c>
      <c r="C48" s="5" t="s">
        <v>215</v>
      </c>
      <c r="D48" s="5" t="s">
        <v>8</v>
      </c>
      <c r="E48" s="88" t="s">
        <v>9</v>
      </c>
      <c r="F48" s="85" t="s">
        <v>12</v>
      </c>
      <c r="G48" s="125">
        <f>'[2]C. TN an'!G38</f>
        <v>0</v>
      </c>
      <c r="H48" s="125">
        <f>'[2]C. TN an'!H38</f>
        <v>0</v>
      </c>
      <c r="I48" s="125">
        <f>'[2]C. TN an'!I38</f>
        <v>0</v>
      </c>
      <c r="J48" s="125">
        <f>'[2]C. TN an'!J38</f>
        <v>0</v>
      </c>
      <c r="K48" s="126">
        <f>'[2]C. TN an'!K38</f>
        <v>0</v>
      </c>
    </row>
    <row r="49" spans="1:11" ht="15.6" x14ac:dyDescent="0.25">
      <c r="A49" s="17">
        <v>34</v>
      </c>
      <c r="B49" s="5" t="s">
        <v>14</v>
      </c>
      <c r="C49" s="5" t="s">
        <v>215</v>
      </c>
      <c r="D49" s="5" t="s">
        <v>13</v>
      </c>
      <c r="E49" s="88" t="s">
        <v>9</v>
      </c>
      <c r="F49" s="85" t="s">
        <v>10</v>
      </c>
      <c r="G49" s="125">
        <f>'[2]C. TN an'!G39</f>
        <v>10.531310051121768</v>
      </c>
      <c r="H49" s="125">
        <f>'[2]C. TN an'!H39</f>
        <v>1.3818510345428467</v>
      </c>
      <c r="I49" s="125">
        <f>'[2]C. TN an'!I39</f>
        <v>0.32606405648376668</v>
      </c>
      <c r="J49" s="125">
        <f>'[2]C. TN an'!J39</f>
        <v>2.0766241989909111</v>
      </c>
      <c r="K49" s="126">
        <f>'[2]C. TN an'!K39</f>
        <v>14.315849341139293</v>
      </c>
    </row>
    <row r="50" spans="1:11" ht="15.6" x14ac:dyDescent="0.25">
      <c r="A50" s="17">
        <v>35</v>
      </c>
      <c r="B50" s="5" t="s">
        <v>14</v>
      </c>
      <c r="C50" s="5" t="s">
        <v>215</v>
      </c>
      <c r="D50" s="5" t="s">
        <v>13</v>
      </c>
      <c r="E50" s="88" t="s">
        <v>9</v>
      </c>
      <c r="F50" s="85" t="s">
        <v>11</v>
      </c>
      <c r="G50" s="125">
        <f>'[2]C. TN an'!G40</f>
        <v>40.762545538375299</v>
      </c>
      <c r="H50" s="125">
        <f>'[2]C. TN an'!H40</f>
        <v>7.2784369614667215</v>
      </c>
      <c r="I50" s="125">
        <f>'[2]C. TN an'!I40</f>
        <v>1.6530594128878173</v>
      </c>
      <c r="J50" s="125">
        <f>'[2]C. TN an'!J40</f>
        <v>6.0670262591165889</v>
      </c>
      <c r="K50" s="126">
        <f>'[2]C. TN an'!K40</f>
        <v>55.761068171846432</v>
      </c>
    </row>
    <row r="51" spans="1:11" ht="15.6" x14ac:dyDescent="0.25">
      <c r="A51" s="17">
        <v>36</v>
      </c>
      <c r="B51" s="5" t="s">
        <v>14</v>
      </c>
      <c r="C51" s="5" t="s">
        <v>215</v>
      </c>
      <c r="D51" s="5" t="s">
        <v>13</v>
      </c>
      <c r="E51" s="88" t="s">
        <v>9</v>
      </c>
      <c r="F51" s="85" t="s">
        <v>12</v>
      </c>
      <c r="G51" s="125">
        <f>'[2]C. TN an'!G41</f>
        <v>0</v>
      </c>
      <c r="H51" s="125">
        <f>'[2]C. TN an'!H41</f>
        <v>0</v>
      </c>
      <c r="I51" s="125">
        <f>'[2]C. TN an'!I41</f>
        <v>0</v>
      </c>
      <c r="J51" s="125">
        <f>'[2]C. TN an'!J41</f>
        <v>0</v>
      </c>
      <c r="K51" s="126">
        <f>'[2]C. TN an'!K41</f>
        <v>0</v>
      </c>
    </row>
    <row r="52" spans="1:11" ht="15.6" x14ac:dyDescent="0.25">
      <c r="A52" s="13">
        <v>37</v>
      </c>
      <c r="B52" s="1" t="s">
        <v>14</v>
      </c>
      <c r="C52" s="1" t="s">
        <v>197</v>
      </c>
      <c r="D52" s="1" t="s">
        <v>8</v>
      </c>
      <c r="E52" s="60" t="s">
        <v>9</v>
      </c>
      <c r="F52" s="60" t="s">
        <v>10</v>
      </c>
      <c r="G52" s="11">
        <f>'[2]C. TN an'!G42</f>
        <v>4.6534329215365373</v>
      </c>
      <c r="H52" s="11">
        <f>'[2]C. TN an'!H42</f>
        <v>6.92759958364298</v>
      </c>
      <c r="I52" s="11">
        <f>'[2]C. TN an'!I42</f>
        <v>9.794413493176787</v>
      </c>
      <c r="J52" s="11">
        <f>'[2]C. TN an'!J42</f>
        <v>221.72801435087985</v>
      </c>
      <c r="K52" s="119">
        <f>'[2]C. TN an'!K42</f>
        <v>243.10346034923614</v>
      </c>
    </row>
    <row r="53" spans="1:11" ht="15.6" x14ac:dyDescent="0.25">
      <c r="A53" s="13">
        <v>38</v>
      </c>
      <c r="B53" s="1" t="s">
        <v>14</v>
      </c>
      <c r="C53" s="1" t="s">
        <v>197</v>
      </c>
      <c r="D53" s="1" t="s">
        <v>8</v>
      </c>
      <c r="E53" s="60" t="s">
        <v>9</v>
      </c>
      <c r="F53" s="60" t="s">
        <v>11</v>
      </c>
      <c r="G53" s="11">
        <f>'[2]C. TN an'!G43</f>
        <v>31.51514887767723</v>
      </c>
      <c r="H53" s="11">
        <f>'[2]C. TN an'!H43</f>
        <v>7.4539026828171293</v>
      </c>
      <c r="I53" s="11">
        <f>'[2]C. TN an'!I43</f>
        <v>137.66036625655482</v>
      </c>
      <c r="J53" s="11">
        <f>'[2]C. TN an'!J43</f>
        <v>8.2452322226639243</v>
      </c>
      <c r="K53" s="119">
        <f>'[2]C. TN an'!K43</f>
        <v>184.87465003971312</v>
      </c>
    </row>
    <row r="54" spans="1:11" ht="15.6" x14ac:dyDescent="0.25">
      <c r="A54" s="13">
        <v>39</v>
      </c>
      <c r="B54" s="1" t="s">
        <v>14</v>
      </c>
      <c r="C54" s="1" t="s">
        <v>197</v>
      </c>
      <c r="D54" s="1" t="s">
        <v>8</v>
      </c>
      <c r="E54" s="60" t="s">
        <v>9</v>
      </c>
      <c r="F54" s="60" t="s">
        <v>12</v>
      </c>
      <c r="G54" s="11">
        <f>'[2]C. TN an'!G44</f>
        <v>0</v>
      </c>
      <c r="H54" s="11">
        <f>'[2]C. TN an'!H44</f>
        <v>0</v>
      </c>
      <c r="I54" s="11">
        <f>'[2]C. TN an'!I44</f>
        <v>0</v>
      </c>
      <c r="J54" s="11">
        <f>'[2]C. TN an'!J44</f>
        <v>0</v>
      </c>
      <c r="K54" s="119">
        <f>'[2]C. TN an'!K44</f>
        <v>0</v>
      </c>
    </row>
    <row r="55" spans="1:11" ht="15.6" x14ac:dyDescent="0.25">
      <c r="A55" s="13">
        <v>40</v>
      </c>
      <c r="B55" s="1" t="s">
        <v>14</v>
      </c>
      <c r="C55" s="1" t="s">
        <v>197</v>
      </c>
      <c r="D55" s="1" t="s">
        <v>13</v>
      </c>
      <c r="E55" s="60" t="s">
        <v>9</v>
      </c>
      <c r="F55" s="60" t="s">
        <v>10</v>
      </c>
      <c r="G55" s="11">
        <f>'[2]C. TN an'!G45</f>
        <v>0.35146721855933039</v>
      </c>
      <c r="H55" s="11">
        <f>'[2]C. TN an'!H45</f>
        <v>2.0884735855365113</v>
      </c>
      <c r="I55" s="11">
        <f>'[2]C. TN an'!I45</f>
        <v>2.2734146612999035</v>
      </c>
      <c r="J55" s="11">
        <f>'[2]C. TN an'!J45</f>
        <v>1.9350650501108828</v>
      </c>
      <c r="K55" s="119">
        <f>'[2]C. TN an'!K45</f>
        <v>6.6484205155066274</v>
      </c>
    </row>
    <row r="56" spans="1:11" ht="15.6" x14ac:dyDescent="0.25">
      <c r="A56" s="13">
        <v>41</v>
      </c>
      <c r="B56" s="1" t="s">
        <v>14</v>
      </c>
      <c r="C56" s="1" t="s">
        <v>197</v>
      </c>
      <c r="D56" s="1" t="s">
        <v>13</v>
      </c>
      <c r="E56" s="60" t="s">
        <v>9</v>
      </c>
      <c r="F56" s="60" t="s">
        <v>11</v>
      </c>
      <c r="G56" s="11">
        <f>'[2]C. TN an'!G46</f>
        <v>2.9164884159557745</v>
      </c>
      <c r="H56" s="11">
        <f>'[2]C. TN an'!H46</f>
        <v>7.0971836539610651</v>
      </c>
      <c r="I56" s="11">
        <f>'[2]C. TN an'!I46</f>
        <v>3.4123849553827275</v>
      </c>
      <c r="J56" s="11">
        <f>'[2]C. TN an'!J46</f>
        <v>1.9471636921556401</v>
      </c>
      <c r="K56" s="119">
        <f>'[2]C. TN an'!K46</f>
        <v>15.373220717455208</v>
      </c>
    </row>
    <row r="57" spans="1:11" ht="15.6" x14ac:dyDescent="0.25">
      <c r="A57" s="14">
        <v>42</v>
      </c>
      <c r="B57" s="2" t="s">
        <v>14</v>
      </c>
      <c r="C57" s="1" t="s">
        <v>197</v>
      </c>
      <c r="D57" s="2" t="s">
        <v>13</v>
      </c>
      <c r="E57" s="82" t="s">
        <v>9</v>
      </c>
      <c r="F57" s="82" t="s">
        <v>12</v>
      </c>
      <c r="G57" s="11">
        <f>'[2]C. TN an'!G47</f>
        <v>0</v>
      </c>
      <c r="H57" s="11">
        <f>'[2]C. TN an'!H47</f>
        <v>0</v>
      </c>
      <c r="I57" s="11">
        <f>'[2]C. TN an'!I47</f>
        <v>0</v>
      </c>
      <c r="J57" s="11">
        <f>'[2]C. TN an'!J47</f>
        <v>0</v>
      </c>
      <c r="K57" s="119">
        <f>'[2]C. TN an'!K47</f>
        <v>0</v>
      </c>
    </row>
    <row r="58" spans="1:11" ht="15.6" x14ac:dyDescent="0.25">
      <c r="A58" s="18">
        <v>43</v>
      </c>
      <c r="B58" s="6" t="s">
        <v>14</v>
      </c>
      <c r="C58" s="6" t="s">
        <v>198</v>
      </c>
      <c r="D58" s="6" t="s">
        <v>8</v>
      </c>
      <c r="E58" s="86" t="s">
        <v>9</v>
      </c>
      <c r="F58" s="86" t="s">
        <v>10</v>
      </c>
      <c r="G58" s="127">
        <f>'[2]C. TN an'!G48</f>
        <v>85.833972146999599</v>
      </c>
      <c r="H58" s="127">
        <f>'[2]C. TN an'!H48</f>
        <v>106.25511647428755</v>
      </c>
      <c r="I58" s="127">
        <f>'[2]C. TN an'!I48</f>
        <v>119.37738273660121</v>
      </c>
      <c r="J58" s="127">
        <f>'[2]C. TN an'!J48</f>
        <v>110.88927444043517</v>
      </c>
      <c r="K58" s="128">
        <f>'[2]C. TN an'!K48</f>
        <v>422.35574579832348</v>
      </c>
    </row>
    <row r="59" spans="1:11" ht="15.6" x14ac:dyDescent="0.25">
      <c r="A59" s="18">
        <v>44</v>
      </c>
      <c r="B59" s="6" t="s">
        <v>14</v>
      </c>
      <c r="C59" s="6" t="s">
        <v>198</v>
      </c>
      <c r="D59" s="6" t="s">
        <v>8</v>
      </c>
      <c r="E59" s="86" t="s">
        <v>9</v>
      </c>
      <c r="F59" s="86" t="s">
        <v>11</v>
      </c>
      <c r="G59" s="127">
        <f>'[2]C. TN an'!G49</f>
        <v>134.20805646176598</v>
      </c>
      <c r="H59" s="127">
        <f>'[2]C. TN an'!H49</f>
        <v>57.170477958366284</v>
      </c>
      <c r="I59" s="127">
        <f>'[2]C. TN an'!I49</f>
        <v>124.35925362450135</v>
      </c>
      <c r="J59" s="127">
        <f>'[2]C. TN an'!J49</f>
        <v>87.658111361310631</v>
      </c>
      <c r="K59" s="128">
        <f>'[2]C. TN an'!K49</f>
        <v>403.39589940594419</v>
      </c>
    </row>
    <row r="60" spans="1:11" ht="15.6" x14ac:dyDescent="0.25">
      <c r="A60" s="18">
        <v>45</v>
      </c>
      <c r="B60" s="6" t="s">
        <v>14</v>
      </c>
      <c r="C60" s="6" t="s">
        <v>198</v>
      </c>
      <c r="D60" s="6" t="s">
        <v>8</v>
      </c>
      <c r="E60" s="86" t="s">
        <v>9</v>
      </c>
      <c r="F60" s="86" t="s">
        <v>12</v>
      </c>
      <c r="G60" s="127">
        <f>'[2]C. TN an'!G50</f>
        <v>0</v>
      </c>
      <c r="H60" s="127">
        <f>'[2]C. TN an'!H50</f>
        <v>0</v>
      </c>
      <c r="I60" s="127">
        <f>'[2]C. TN an'!I50</f>
        <v>0</v>
      </c>
      <c r="J60" s="127">
        <f>'[2]C. TN an'!J50</f>
        <v>0</v>
      </c>
      <c r="K60" s="128">
        <f>'[2]C. TN an'!K50</f>
        <v>0</v>
      </c>
    </row>
    <row r="61" spans="1:11" ht="15.6" x14ac:dyDescent="0.25">
      <c r="A61" s="18">
        <v>46</v>
      </c>
      <c r="B61" s="6" t="s">
        <v>14</v>
      </c>
      <c r="C61" s="6" t="s">
        <v>198</v>
      </c>
      <c r="D61" s="6" t="s">
        <v>13</v>
      </c>
      <c r="E61" s="86" t="s">
        <v>9</v>
      </c>
      <c r="F61" s="86" t="s">
        <v>10</v>
      </c>
      <c r="G61" s="127">
        <f>'[2]C. TN an'!G51</f>
        <v>17.24679760303793</v>
      </c>
      <c r="H61" s="127">
        <f>'[2]C. TN an'!H51</f>
        <v>24.080562876147521</v>
      </c>
      <c r="I61" s="127">
        <f>'[2]C. TN an'!I51</f>
        <v>21.143847153265529</v>
      </c>
      <c r="J61" s="127">
        <f>'[2]C. TN an'!J51</f>
        <v>21.960036111467865</v>
      </c>
      <c r="K61" s="128">
        <f>'[2]C. TN an'!K51</f>
        <v>84.431243743918856</v>
      </c>
    </row>
    <row r="62" spans="1:11" ht="15.6" x14ac:dyDescent="0.25">
      <c r="A62" s="18">
        <v>47</v>
      </c>
      <c r="B62" s="6" t="s">
        <v>14</v>
      </c>
      <c r="C62" s="6" t="s">
        <v>198</v>
      </c>
      <c r="D62" s="6" t="s">
        <v>13</v>
      </c>
      <c r="E62" s="86" t="s">
        <v>9</v>
      </c>
      <c r="F62" s="86" t="s">
        <v>11</v>
      </c>
      <c r="G62" s="127">
        <f>'[2]C. TN an'!G52</f>
        <v>16.222384440921399</v>
      </c>
      <c r="H62" s="127">
        <f>'[2]C. TN an'!H52</f>
        <v>33.504817161833337</v>
      </c>
      <c r="I62" s="127">
        <f>'[2]C. TN an'!I52</f>
        <v>26.764984912961815</v>
      </c>
      <c r="J62" s="127">
        <f>'[2]C. TN an'!J52</f>
        <v>27.428650153212004</v>
      </c>
      <c r="K62" s="128">
        <f>'[2]C. TN an'!K52</f>
        <v>103.92083666892856</v>
      </c>
    </row>
    <row r="63" spans="1:11" ht="15.6" x14ac:dyDescent="0.25">
      <c r="A63" s="18">
        <v>48</v>
      </c>
      <c r="B63" s="6" t="s">
        <v>14</v>
      </c>
      <c r="C63" s="6" t="s">
        <v>198</v>
      </c>
      <c r="D63" s="6" t="s">
        <v>13</v>
      </c>
      <c r="E63" s="86" t="s">
        <v>9</v>
      </c>
      <c r="F63" s="86" t="s">
        <v>12</v>
      </c>
      <c r="G63" s="127">
        <f>'[2]C. TN an'!G53</f>
        <v>0</v>
      </c>
      <c r="H63" s="127">
        <f>'[2]C. TN an'!H53</f>
        <v>0</v>
      </c>
      <c r="I63" s="127">
        <f>'[2]C. TN an'!I53</f>
        <v>0</v>
      </c>
      <c r="J63" s="127">
        <f>'[2]C. TN an'!J53</f>
        <v>0</v>
      </c>
      <c r="K63" s="128">
        <f>'[2]C. TN an'!K53</f>
        <v>0</v>
      </c>
    </row>
    <row r="64" spans="1:11" ht="15.6" x14ac:dyDescent="0.25">
      <c r="A64" s="13">
        <v>49</v>
      </c>
      <c r="B64" s="1" t="s">
        <v>147</v>
      </c>
      <c r="C64" s="1" t="s">
        <v>16</v>
      </c>
      <c r="D64" s="107" t="s">
        <v>8</v>
      </c>
      <c r="E64" s="60" t="s">
        <v>9</v>
      </c>
      <c r="F64" s="60" t="s">
        <v>12</v>
      </c>
      <c r="G64" s="11">
        <f>'[2]C. TN an'!G54</f>
        <v>1.3593396716099506</v>
      </c>
      <c r="H64" s="11">
        <f>'[2]C. TN an'!H54</f>
        <v>2.741076581534085</v>
      </c>
      <c r="I64" s="11">
        <f>'[2]C. TN an'!I54</f>
        <v>3.8174718839485982</v>
      </c>
      <c r="J64" s="11">
        <f>'[2]C. TN an'!J54</f>
        <v>2.0304614432449073</v>
      </c>
      <c r="K64" s="119">
        <f>'[2]C. TN an'!K54</f>
        <v>9.9483495803375419</v>
      </c>
    </row>
    <row r="65" spans="1:11" ht="15.6" x14ac:dyDescent="0.25">
      <c r="A65" s="13">
        <v>50</v>
      </c>
      <c r="B65" s="1" t="s">
        <v>147</v>
      </c>
      <c r="C65" s="1" t="s">
        <v>16</v>
      </c>
      <c r="D65" s="107" t="s">
        <v>13</v>
      </c>
      <c r="E65" s="60" t="s">
        <v>9</v>
      </c>
      <c r="F65" s="60" t="s">
        <v>10</v>
      </c>
      <c r="G65" s="11">
        <f>'[2]C. TN an'!G55</f>
        <v>1.4650108996374327</v>
      </c>
      <c r="H65" s="11">
        <f>'[2]C. TN an'!H55</f>
        <v>2.6209354499185151</v>
      </c>
      <c r="I65" s="11">
        <f>'[2]C. TN an'!I55</f>
        <v>4.0354781139829559</v>
      </c>
      <c r="J65" s="11">
        <f>'[2]C. TN an'!J55</f>
        <v>1.9963198996161189</v>
      </c>
      <c r="K65" s="119">
        <f>'[2]C. TN an'!K55</f>
        <v>10.117744363155023</v>
      </c>
    </row>
    <row r="66" spans="1:11" ht="15.6" x14ac:dyDescent="0.25">
      <c r="A66" s="13">
        <v>51</v>
      </c>
      <c r="B66" s="44" t="s">
        <v>147</v>
      </c>
      <c r="C66" s="44" t="s">
        <v>16</v>
      </c>
      <c r="D66" s="44" t="s">
        <v>13</v>
      </c>
      <c r="E66" s="62" t="s">
        <v>9</v>
      </c>
      <c r="F66" s="62" t="s">
        <v>11</v>
      </c>
      <c r="G66" s="11">
        <f>'[2]C. TN an'!G56</f>
        <v>0</v>
      </c>
      <c r="H66" s="11">
        <f>'[2]C. TN an'!H56</f>
        <v>0</v>
      </c>
      <c r="I66" s="11">
        <f>'[2]C. TN an'!I56</f>
        <v>0</v>
      </c>
      <c r="J66" s="11">
        <f>'[2]C. TN an'!J56</f>
        <v>0</v>
      </c>
      <c r="K66" s="119">
        <f>'[2]C. TN an'!K56</f>
        <v>0</v>
      </c>
    </row>
    <row r="67" spans="1:11" ht="15.6" x14ac:dyDescent="0.25">
      <c r="A67" s="13">
        <v>52</v>
      </c>
      <c r="B67" s="44" t="s">
        <v>147</v>
      </c>
      <c r="C67" s="44" t="s">
        <v>16</v>
      </c>
      <c r="D67" s="44" t="s">
        <v>13</v>
      </c>
      <c r="E67" s="62" t="s">
        <v>9</v>
      </c>
      <c r="F67" s="62" t="s">
        <v>12</v>
      </c>
      <c r="G67" s="11">
        <f>'[2]C. TN an'!G57</f>
        <v>9.8915048084201151E-2</v>
      </c>
      <c r="H67" s="11">
        <f>'[2]C. TN an'!H57</f>
        <v>0.31905500814837084</v>
      </c>
      <c r="I67" s="11">
        <f>'[2]C. TN an'!I57</f>
        <v>0.3567297489167417</v>
      </c>
      <c r="J67" s="11">
        <f>'[2]C. TN an'!J57</f>
        <v>0.21285263414745453</v>
      </c>
      <c r="K67" s="119">
        <f>'[2]C. TN an'!K57</f>
        <v>0.98755243929676828</v>
      </c>
    </row>
    <row r="68" spans="1:11" ht="15.6" x14ac:dyDescent="0.25">
      <c r="A68" s="13">
        <v>53</v>
      </c>
      <c r="B68" s="44" t="s">
        <v>147</v>
      </c>
      <c r="C68" s="44" t="s">
        <v>16</v>
      </c>
      <c r="D68" s="44" t="s">
        <v>17</v>
      </c>
      <c r="E68" s="62" t="s">
        <v>9</v>
      </c>
      <c r="F68" s="62" t="s">
        <v>12</v>
      </c>
      <c r="G68" s="11">
        <f>'[2]C. TN an'!G58</f>
        <v>0.23400477358186642</v>
      </c>
      <c r="H68" s="11">
        <f>'[2]C. TN an'!H58</f>
        <v>0.82975239733775785</v>
      </c>
      <c r="I68" s="11">
        <f>'[2]C. TN an'!I58</f>
        <v>1.0592585520773885</v>
      </c>
      <c r="J68" s="11">
        <f>'[2]C. TN an'!J58</f>
        <v>0.57786328494684147</v>
      </c>
      <c r="K68" s="119">
        <f>'[2]C. TN an'!K58</f>
        <v>2.7008790079438545</v>
      </c>
    </row>
    <row r="69" spans="1:11" ht="15.6" x14ac:dyDescent="0.25">
      <c r="A69" s="13">
        <v>54</v>
      </c>
      <c r="B69" s="44" t="s">
        <v>147</v>
      </c>
      <c r="C69" s="44" t="s">
        <v>16</v>
      </c>
      <c r="D69" s="44" t="s">
        <v>17</v>
      </c>
      <c r="E69" s="62" t="s">
        <v>9</v>
      </c>
      <c r="F69" s="62" t="s">
        <v>12</v>
      </c>
      <c r="G69" s="11">
        <f>'[2]C. TN an'!G59</f>
        <v>0</v>
      </c>
      <c r="H69" s="11">
        <f>'[2]C. TN an'!H59</f>
        <v>0</v>
      </c>
      <c r="I69" s="11">
        <f>'[2]C. TN an'!I59</f>
        <v>0</v>
      </c>
      <c r="J69" s="11">
        <f>'[2]C. TN an'!J59</f>
        <v>0</v>
      </c>
      <c r="K69" s="119">
        <f>'[2]C. TN an'!K59</f>
        <v>0</v>
      </c>
    </row>
    <row r="70" spans="1:11" ht="15.6" x14ac:dyDescent="0.25">
      <c r="A70" s="13">
        <v>55</v>
      </c>
      <c r="B70" s="44" t="s">
        <v>15</v>
      </c>
      <c r="C70" s="44" t="s">
        <v>16</v>
      </c>
      <c r="D70" s="104" t="s">
        <v>17</v>
      </c>
      <c r="E70" s="62" t="s">
        <v>9</v>
      </c>
      <c r="F70" s="62" t="s">
        <v>12</v>
      </c>
      <c r="G70" s="11">
        <f>'[2]C. TN an'!G60</f>
        <v>0</v>
      </c>
      <c r="H70" s="11">
        <f>'[2]C. TN an'!H60</f>
        <v>0</v>
      </c>
      <c r="I70" s="11">
        <f>'[2]C. TN an'!I60</f>
        <v>0</v>
      </c>
      <c r="J70" s="11">
        <f>'[2]C. TN an'!J60</f>
        <v>0</v>
      </c>
      <c r="K70" s="119">
        <f>'[2]C. TN an'!K60</f>
        <v>0</v>
      </c>
    </row>
    <row r="71" spans="1:11" ht="15.6" x14ac:dyDescent="0.25">
      <c r="A71" s="13">
        <v>56</v>
      </c>
      <c r="B71" s="44" t="s">
        <v>18</v>
      </c>
      <c r="C71" s="44" t="s">
        <v>16</v>
      </c>
      <c r="D71" s="104" t="s">
        <v>17</v>
      </c>
      <c r="E71" s="62" t="s">
        <v>9</v>
      </c>
      <c r="F71" s="62" t="s">
        <v>12</v>
      </c>
      <c r="G71" s="11">
        <f>'[2]C. TN an'!G61</f>
        <v>0</v>
      </c>
      <c r="H71" s="11">
        <f>'[2]C. TN an'!H61</f>
        <v>0</v>
      </c>
      <c r="I71" s="11">
        <f>'[2]C. TN an'!I61</f>
        <v>0</v>
      </c>
      <c r="J71" s="11">
        <f>'[2]C. TN an'!J61</f>
        <v>0</v>
      </c>
      <c r="K71" s="119">
        <f>'[2]C. TN an'!K61</f>
        <v>0</v>
      </c>
    </row>
    <row r="72" spans="1:11" ht="15.6" x14ac:dyDescent="0.25">
      <c r="A72" s="13">
        <v>57</v>
      </c>
      <c r="B72" s="1" t="s">
        <v>19</v>
      </c>
      <c r="C72" s="1" t="s">
        <v>20</v>
      </c>
      <c r="D72" s="1" t="s">
        <v>8</v>
      </c>
      <c r="E72" s="60" t="s">
        <v>9</v>
      </c>
      <c r="F72" s="60" t="s">
        <v>10</v>
      </c>
      <c r="G72" s="120">
        <f>'[2]C. TN an'!G62</f>
        <v>598749</v>
      </c>
      <c r="H72" s="120">
        <f>'[2]C. TN an'!H62</f>
        <v>599301</v>
      </c>
      <c r="I72" s="120">
        <f>'[2]C. TN an'!I62</f>
        <v>599966</v>
      </c>
      <c r="J72" s="120">
        <f>'[2]C. TN an'!J62</f>
        <v>608569</v>
      </c>
      <c r="K72" s="136">
        <f>'[2]C. TN an'!K62</f>
        <v>608569</v>
      </c>
    </row>
    <row r="73" spans="1:11" ht="15.6" x14ac:dyDescent="0.25">
      <c r="A73" s="13">
        <v>58</v>
      </c>
      <c r="B73" s="1" t="s">
        <v>19</v>
      </c>
      <c r="C73" s="1" t="s">
        <v>20</v>
      </c>
      <c r="D73" s="1" t="s">
        <v>8</v>
      </c>
      <c r="E73" s="60" t="s">
        <v>9</v>
      </c>
      <c r="F73" s="60" t="s">
        <v>11</v>
      </c>
      <c r="G73" s="120">
        <f>'[2]C. TN an'!G63</f>
        <v>2137</v>
      </c>
      <c r="H73" s="120">
        <f>'[2]C. TN an'!H63</f>
        <v>2145</v>
      </c>
      <c r="I73" s="120">
        <f>'[2]C. TN an'!I63</f>
        <v>2153</v>
      </c>
      <c r="J73" s="120">
        <f>'[2]C. TN an'!J63</f>
        <v>2168</v>
      </c>
      <c r="K73" s="136">
        <f>'[2]C. TN an'!K63</f>
        <v>2168</v>
      </c>
    </row>
    <row r="74" spans="1:11" ht="15.6" x14ac:dyDescent="0.25">
      <c r="A74" s="13">
        <v>59</v>
      </c>
      <c r="B74" s="1" t="s">
        <v>19</v>
      </c>
      <c r="C74" s="1" t="s">
        <v>20</v>
      </c>
      <c r="D74" s="1" t="s">
        <v>8</v>
      </c>
      <c r="E74" s="60" t="s">
        <v>9</v>
      </c>
      <c r="F74" s="60" t="s">
        <v>12</v>
      </c>
      <c r="G74" s="120">
        <f>'[2]C. TN an'!G64</f>
        <v>20</v>
      </c>
      <c r="H74" s="120">
        <f>'[2]C. TN an'!H64</f>
        <v>20</v>
      </c>
      <c r="I74" s="120">
        <f>'[2]C. TN an'!I64</f>
        <v>20</v>
      </c>
      <c r="J74" s="120">
        <f>'[2]C. TN an'!J64</f>
        <v>22</v>
      </c>
      <c r="K74" s="136">
        <f>'[2]C. TN an'!K64</f>
        <v>22</v>
      </c>
    </row>
    <row r="75" spans="1:11" ht="15.6" x14ac:dyDescent="0.25">
      <c r="A75" s="13">
        <v>60</v>
      </c>
      <c r="B75" s="1" t="s">
        <v>19</v>
      </c>
      <c r="C75" s="1" t="s">
        <v>20</v>
      </c>
      <c r="D75" s="1" t="s">
        <v>13</v>
      </c>
      <c r="E75" s="60" t="s">
        <v>9</v>
      </c>
      <c r="F75" s="60" t="s">
        <v>10</v>
      </c>
      <c r="G75" s="120">
        <f>'[2]C. TN an'!G65</f>
        <v>657238</v>
      </c>
      <c r="H75" s="120">
        <f>'[2]C. TN an'!H65</f>
        <v>657693</v>
      </c>
      <c r="I75" s="120">
        <f>'[2]C. TN an'!I65</f>
        <v>658410</v>
      </c>
      <c r="J75" s="120">
        <f>'[2]C. TN an'!J65</f>
        <v>662743</v>
      </c>
      <c r="K75" s="136">
        <f>'[2]C. TN an'!K65</f>
        <v>662743</v>
      </c>
    </row>
    <row r="76" spans="1:11" ht="15.6" x14ac:dyDescent="0.25">
      <c r="A76" s="13">
        <v>61</v>
      </c>
      <c r="B76" s="1" t="s">
        <v>19</v>
      </c>
      <c r="C76" s="1" t="s">
        <v>20</v>
      </c>
      <c r="D76" s="1" t="s">
        <v>13</v>
      </c>
      <c r="E76" s="60" t="s">
        <v>9</v>
      </c>
      <c r="F76" s="60" t="s">
        <v>11</v>
      </c>
      <c r="G76" s="120">
        <f>'[2]C. TN an'!G66</f>
        <v>1928</v>
      </c>
      <c r="H76" s="120">
        <f>'[2]C. TN an'!H66</f>
        <v>1933</v>
      </c>
      <c r="I76" s="120">
        <f>'[2]C. TN an'!I66</f>
        <v>1939</v>
      </c>
      <c r="J76" s="120">
        <f>'[2]C. TN an'!J66</f>
        <v>1947</v>
      </c>
      <c r="K76" s="136">
        <f>'[2]C. TN an'!K66</f>
        <v>1947</v>
      </c>
    </row>
    <row r="77" spans="1:11" ht="15.6" x14ac:dyDescent="0.25">
      <c r="A77" s="13">
        <v>62</v>
      </c>
      <c r="B77" s="1" t="s">
        <v>19</v>
      </c>
      <c r="C77" s="1" t="s">
        <v>20</v>
      </c>
      <c r="D77" s="1" t="s">
        <v>13</v>
      </c>
      <c r="E77" s="60" t="s">
        <v>9</v>
      </c>
      <c r="F77" s="60" t="s">
        <v>12</v>
      </c>
      <c r="G77" s="120">
        <f>'[2]C. TN an'!G67</f>
        <v>13</v>
      </c>
      <c r="H77" s="120">
        <f>'[2]C. TN an'!H67</f>
        <v>13</v>
      </c>
      <c r="I77" s="120">
        <f>'[2]C. TN an'!I67</f>
        <v>13</v>
      </c>
      <c r="J77" s="120">
        <f>'[2]C. TN an'!J67</f>
        <v>11</v>
      </c>
      <c r="K77" s="136">
        <f>'[2]C. TN an'!K67</f>
        <v>11</v>
      </c>
    </row>
    <row r="78" spans="1:11" ht="31.2" x14ac:dyDescent="0.25">
      <c r="A78" s="129"/>
      <c r="B78" s="130" t="s">
        <v>217</v>
      </c>
      <c r="C78" s="130" t="s">
        <v>218</v>
      </c>
      <c r="D78" s="131" t="s">
        <v>219</v>
      </c>
      <c r="E78" s="132" t="s">
        <v>9</v>
      </c>
      <c r="F78" s="133" t="s">
        <v>22</v>
      </c>
      <c r="G78" s="134">
        <v>0</v>
      </c>
      <c r="H78" s="134">
        <v>0</v>
      </c>
      <c r="I78" s="134">
        <v>0</v>
      </c>
      <c r="J78" s="135">
        <f>SUM(G78:H78)</f>
        <v>0</v>
      </c>
      <c r="K78" s="134">
        <v>0</v>
      </c>
    </row>
    <row r="79" spans="1:11" ht="15.6" x14ac:dyDescent="0.25">
      <c r="A79" s="7"/>
      <c r="B79" s="8"/>
      <c r="C79" s="8"/>
      <c r="D79" s="29"/>
      <c r="E79" s="27"/>
      <c r="F79" s="27"/>
    </row>
    <row r="80" spans="1:11" ht="15.6" x14ac:dyDescent="0.25">
      <c r="A80" s="7"/>
      <c r="B80" s="8"/>
      <c r="C80" s="8"/>
      <c r="D80" s="29"/>
      <c r="E80" s="27"/>
      <c r="F80" s="27"/>
    </row>
    <row r="81" spans="1:10" ht="15.6" x14ac:dyDescent="0.25">
      <c r="A81" s="7"/>
      <c r="B81" s="8"/>
      <c r="C81" s="8"/>
      <c r="D81" s="29"/>
      <c r="E81" s="27"/>
      <c r="F81" s="27"/>
    </row>
    <row r="82" spans="1:10" ht="15.6" x14ac:dyDescent="0.25">
      <c r="A82" s="7"/>
      <c r="B82" s="8"/>
      <c r="C82" s="8"/>
      <c r="D82" s="29"/>
      <c r="E82" s="27"/>
      <c r="F82" s="27"/>
    </row>
    <row r="83" spans="1:10" ht="15.6" x14ac:dyDescent="0.25">
      <c r="A83" s="7"/>
      <c r="B83" s="8"/>
      <c r="C83" s="8"/>
      <c r="D83" s="29"/>
      <c r="E83" s="27"/>
      <c r="F83" s="27"/>
    </row>
    <row r="84" spans="1:10" ht="15.6" x14ac:dyDescent="0.25">
      <c r="A84" s="7"/>
      <c r="B84" s="8"/>
      <c r="C84" s="8"/>
      <c r="D84" s="29"/>
      <c r="E84" s="27"/>
      <c r="F84" s="27"/>
    </row>
    <row r="85" spans="1:10" ht="15.6" x14ac:dyDescent="0.25">
      <c r="A85" s="7"/>
      <c r="D85" s="9"/>
      <c r="E85" s="9"/>
      <c r="F85" s="9"/>
      <c r="G85" s="9"/>
      <c r="H85" s="9"/>
      <c r="I85" s="9"/>
      <c r="J85" s="9"/>
    </row>
    <row r="86" spans="1:10" ht="15.6" x14ac:dyDescent="0.25">
      <c r="A86" s="7"/>
      <c r="D86" s="9"/>
      <c r="E86" s="9"/>
      <c r="F86" s="9"/>
      <c r="G86" s="9"/>
      <c r="H86" s="9"/>
      <c r="I86" s="9"/>
      <c r="J86" s="9"/>
    </row>
  </sheetData>
  <mergeCells count="2">
    <mergeCell ref="B13:G13"/>
    <mergeCell ref="G14:K14"/>
  </mergeCells>
  <printOptions horizontalCentered="1"/>
  <pageMargins left="0.5" right="0" top="0.25" bottom="0.25" header="0.25" footer="0.25"/>
  <pageSetup paperSize="9" scale="49" orientation="portrait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1:Q54"/>
  <sheetViews>
    <sheetView topLeftCell="A10" zoomScale="80" zoomScaleNormal="80" zoomScaleSheetLayoutView="70" workbookViewId="0">
      <selection activeCell="A10" sqref="A1:XFD1048576"/>
    </sheetView>
  </sheetViews>
  <sheetFormatPr defaultColWidth="9.109375" defaultRowHeight="13.2" x14ac:dyDescent="0.25"/>
  <cols>
    <col min="1" max="1" width="6.33203125" style="21" customWidth="1"/>
    <col min="2" max="2" width="36" style="9" customWidth="1"/>
    <col min="3" max="3" width="11.5546875" style="9" customWidth="1"/>
    <col min="4" max="4" width="11.33203125" style="9" bestFit="1" customWidth="1"/>
    <col min="5" max="5" width="11.33203125" style="19" bestFit="1" customWidth="1"/>
    <col min="6" max="7" width="11.88671875" style="19" bestFit="1" customWidth="1"/>
    <col min="8" max="8" width="11.33203125" style="19" bestFit="1" customWidth="1"/>
    <col min="9" max="9" width="13.44140625" style="19" bestFit="1" customWidth="1"/>
    <col min="10" max="11" width="13.44140625" style="9" bestFit="1" customWidth="1"/>
    <col min="12" max="13" width="11.88671875" style="9" bestFit="1" customWidth="1"/>
    <col min="14" max="15" width="11.33203125" style="9" bestFit="1" customWidth="1"/>
    <col min="16" max="16" width="12.44140625" style="9" bestFit="1" customWidth="1"/>
    <col min="17" max="16384" width="9.109375" style="9"/>
  </cols>
  <sheetData>
    <row r="11" spans="1:16" ht="16.8" x14ac:dyDescent="0.25">
      <c r="A11" s="224"/>
      <c r="B11" s="224"/>
    </row>
    <row r="12" spans="1:16" ht="15.6" x14ac:dyDescent="0.25">
      <c r="A12" s="35"/>
      <c r="B12" s="35"/>
      <c r="C12" s="26"/>
      <c r="D12" s="26"/>
      <c r="E12" s="41"/>
      <c r="F12" s="41"/>
      <c r="G12" s="41"/>
      <c r="H12" s="41"/>
      <c r="I12" s="41"/>
      <c r="J12" s="41"/>
      <c r="K12" s="41"/>
      <c r="L12" s="35"/>
      <c r="M12" s="35"/>
      <c r="N12" s="35"/>
      <c r="O12" s="35"/>
      <c r="P12" s="35"/>
    </row>
    <row r="13" spans="1:16" ht="15.6" x14ac:dyDescent="0.25">
      <c r="A13" s="35"/>
      <c r="B13" s="35"/>
      <c r="C13" s="26"/>
      <c r="D13" s="26"/>
      <c r="E13" s="41"/>
      <c r="F13" s="41"/>
      <c r="G13" s="41"/>
      <c r="H13" s="41"/>
      <c r="I13" s="41"/>
      <c r="J13" s="41"/>
      <c r="K13" s="41"/>
      <c r="L13" s="35"/>
      <c r="M13" s="35"/>
      <c r="N13" s="35"/>
      <c r="O13" s="35"/>
      <c r="P13" s="35"/>
    </row>
    <row r="14" spans="1:16" ht="15.6" x14ac:dyDescent="0.25">
      <c r="A14" s="35"/>
      <c r="B14" s="35"/>
      <c r="C14" s="26"/>
      <c r="D14" s="26"/>
      <c r="E14" s="41"/>
      <c r="F14" s="41"/>
      <c r="G14" s="41"/>
      <c r="H14" s="41"/>
      <c r="I14" s="41"/>
      <c r="J14" s="41"/>
      <c r="K14" s="41"/>
      <c r="L14" s="35"/>
      <c r="M14" s="35"/>
      <c r="N14" s="35"/>
      <c r="O14" s="35"/>
      <c r="P14" s="35"/>
    </row>
    <row r="15" spans="1:16" s="10" customFormat="1" ht="16.5" customHeight="1" x14ac:dyDescent="0.25">
      <c r="A15" s="35"/>
      <c r="B15" s="69" t="s">
        <v>135</v>
      </c>
      <c r="C15" s="26"/>
      <c r="D15" s="26"/>
      <c r="E15" s="41"/>
      <c r="F15" s="41"/>
      <c r="G15" s="41"/>
      <c r="H15" s="41"/>
      <c r="I15" s="41"/>
      <c r="J15" s="41"/>
      <c r="K15" s="41"/>
      <c r="L15" s="35"/>
      <c r="M15" s="35"/>
      <c r="N15" s="35"/>
      <c r="O15" s="35"/>
      <c r="P15" s="35"/>
    </row>
    <row r="16" spans="1:16" ht="13.5" customHeight="1" x14ac:dyDescent="0.25">
      <c r="A16" s="35"/>
      <c r="B16" s="42"/>
      <c r="C16" s="26"/>
      <c r="D16" s="26"/>
      <c r="E16" s="41"/>
      <c r="F16" s="41"/>
      <c r="G16" s="41"/>
      <c r="H16" s="41"/>
      <c r="I16" s="41"/>
      <c r="J16" s="41"/>
      <c r="K16" s="41"/>
      <c r="L16" s="35"/>
      <c r="M16" s="35"/>
      <c r="N16" s="35"/>
      <c r="O16" s="35"/>
      <c r="P16" s="35"/>
    </row>
    <row r="17" spans="1:17" ht="18" x14ac:dyDescent="0.25">
      <c r="A17" s="35"/>
      <c r="B17" s="35"/>
      <c r="C17" s="35"/>
      <c r="D17" s="225" t="s">
        <v>40</v>
      </c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</row>
    <row r="18" spans="1:17" ht="109.2" x14ac:dyDescent="0.25">
      <c r="A18" s="146" t="s">
        <v>0</v>
      </c>
      <c r="B18" s="146" t="s">
        <v>53</v>
      </c>
      <c r="C18" s="146" t="s">
        <v>54</v>
      </c>
      <c r="D18" s="147" t="s">
        <v>101</v>
      </c>
      <c r="E18" s="147" t="s">
        <v>102</v>
      </c>
      <c r="F18" s="147" t="s">
        <v>103</v>
      </c>
      <c r="G18" s="147" t="s">
        <v>142</v>
      </c>
      <c r="H18" s="147" t="s">
        <v>105</v>
      </c>
      <c r="I18" s="147" t="s">
        <v>143</v>
      </c>
      <c r="J18" s="147" t="s">
        <v>107</v>
      </c>
      <c r="K18" s="147" t="s">
        <v>108</v>
      </c>
      <c r="L18" s="147" t="s">
        <v>144</v>
      </c>
      <c r="M18" s="147" t="s">
        <v>110</v>
      </c>
      <c r="N18" s="147" t="s">
        <v>111</v>
      </c>
      <c r="O18" s="147" t="s">
        <v>145</v>
      </c>
      <c r="P18" s="148" t="s">
        <v>216</v>
      </c>
    </row>
    <row r="19" spans="1:17" ht="15.75" customHeight="1" x14ac:dyDescent="0.25">
      <c r="A19" s="222">
        <v>1</v>
      </c>
      <c r="B19" s="223" t="s">
        <v>136</v>
      </c>
      <c r="C19" s="144" t="s">
        <v>10</v>
      </c>
      <c r="D19" s="137">
        <f>[3]TN!D6</f>
        <v>13027</v>
      </c>
      <c r="E19" s="137">
        <f>[3]TN!E6</f>
        <v>20286</v>
      </c>
      <c r="F19" s="137">
        <f>[3]TN!F6</f>
        <v>23598</v>
      </c>
      <c r="G19" s="137">
        <f>[3]TN!G6</f>
        <v>12981</v>
      </c>
      <c r="H19" s="137">
        <f>[3]TN!H6</f>
        <v>14364</v>
      </c>
      <c r="I19" s="137">
        <f>[3]TN!I6</f>
        <v>17382</v>
      </c>
      <c r="J19" s="137">
        <f>[3]TN!J6</f>
        <v>17789</v>
      </c>
      <c r="K19" s="137">
        <f>[3]TN!K6</f>
        <v>18859</v>
      </c>
      <c r="L19" s="137">
        <f>[3]TN!L6</f>
        <v>18205</v>
      </c>
      <c r="M19" s="137">
        <f>[3]TN!M6</f>
        <v>21063</v>
      </c>
      <c r="N19" s="137">
        <f>[3]TN!N6</f>
        <v>13670</v>
      </c>
      <c r="O19" s="137">
        <f>[3]TN!O6</f>
        <v>5778</v>
      </c>
      <c r="P19" s="148">
        <f>[3]TN!P6</f>
        <v>197002</v>
      </c>
      <c r="Q19" s="139"/>
    </row>
    <row r="20" spans="1:17" ht="18" x14ac:dyDescent="0.25">
      <c r="A20" s="222"/>
      <c r="B20" s="223"/>
      <c r="C20" s="144" t="s">
        <v>11</v>
      </c>
      <c r="D20" s="137">
        <f>[3]TN!D7</f>
        <v>9</v>
      </c>
      <c r="E20" s="137">
        <f>[3]TN!E7</f>
        <v>13</v>
      </c>
      <c r="F20" s="137">
        <f>[3]TN!F7</f>
        <v>12</v>
      </c>
      <c r="G20" s="137">
        <f>[3]TN!G7</f>
        <v>16</v>
      </c>
      <c r="H20" s="137">
        <f>[3]TN!H7</f>
        <v>8</v>
      </c>
      <c r="I20" s="137">
        <f>[3]TN!I7</f>
        <v>24</v>
      </c>
      <c r="J20" s="137">
        <f>[3]TN!J7</f>
        <v>19</v>
      </c>
      <c r="K20" s="137">
        <f>[3]TN!K7</f>
        <v>21</v>
      </c>
      <c r="L20" s="137">
        <f>[3]TN!L7</f>
        <v>6</v>
      </c>
      <c r="M20" s="137">
        <f>[3]TN!M7</f>
        <v>13</v>
      </c>
      <c r="N20" s="137">
        <f>[3]TN!N7</f>
        <v>27</v>
      </c>
      <c r="O20" s="137">
        <f>[3]TN!O7</f>
        <v>17</v>
      </c>
      <c r="P20" s="148">
        <f>[3]TN!P7</f>
        <v>185</v>
      </c>
      <c r="Q20" s="139"/>
    </row>
    <row r="21" spans="1:17" ht="18" x14ac:dyDescent="0.25">
      <c r="A21" s="222"/>
      <c r="B21" s="223"/>
      <c r="C21" s="144" t="s">
        <v>12</v>
      </c>
      <c r="D21" s="137">
        <f>[3]TN!D8</f>
        <v>0</v>
      </c>
      <c r="E21" s="137">
        <f>[3]TN!E8</f>
        <v>0</v>
      </c>
      <c r="F21" s="137">
        <f>[3]TN!F8</f>
        <v>0</v>
      </c>
      <c r="G21" s="137">
        <f>[3]TN!G8</f>
        <v>0</v>
      </c>
      <c r="H21" s="137">
        <f>[3]TN!H8</f>
        <v>0</v>
      </c>
      <c r="I21" s="137">
        <f>[3]TN!I8</f>
        <v>0</v>
      </c>
      <c r="J21" s="137">
        <f>[3]TN!J8</f>
        <v>0</v>
      </c>
      <c r="K21" s="137">
        <f>[3]TN!K8</f>
        <v>0</v>
      </c>
      <c r="L21" s="137">
        <f>[3]TN!L8</f>
        <v>0</v>
      </c>
      <c r="M21" s="137">
        <f>[3]TN!M8</f>
        <v>0</v>
      </c>
      <c r="N21" s="137">
        <f>[3]TN!N8</f>
        <v>0</v>
      </c>
      <c r="O21" s="137">
        <f>[3]TN!O8</f>
        <v>0</v>
      </c>
      <c r="P21" s="148">
        <f>[3]TN!P8</f>
        <v>0</v>
      </c>
      <c r="Q21" s="139"/>
    </row>
    <row r="22" spans="1:17" ht="15.75" customHeight="1" x14ac:dyDescent="0.25">
      <c r="A22" s="222">
        <v>2</v>
      </c>
      <c r="B22" s="223" t="s">
        <v>137</v>
      </c>
      <c r="C22" s="144" t="s">
        <v>10</v>
      </c>
      <c r="D22" s="137">
        <f>[3]TN!D9</f>
        <v>59831</v>
      </c>
      <c r="E22" s="137">
        <f>[3]TN!E9</f>
        <v>62069</v>
      </c>
      <c r="F22" s="137">
        <f>[3]TN!F9</f>
        <v>61302</v>
      </c>
      <c r="G22" s="137">
        <f>[3]TN!G9</f>
        <v>74092</v>
      </c>
      <c r="H22" s="137">
        <f>[3]TN!H9</f>
        <v>102022</v>
      </c>
      <c r="I22" s="137">
        <f>[3]TN!I9</f>
        <v>98627</v>
      </c>
      <c r="J22" s="137">
        <f>[3]TN!J9</f>
        <v>106558</v>
      </c>
      <c r="K22" s="137">
        <f>[3]TN!K9</f>
        <v>96660</v>
      </c>
      <c r="L22" s="137">
        <f>[3]TN!L9</f>
        <v>96598</v>
      </c>
      <c r="M22" s="137">
        <f>[3]TN!M9</f>
        <v>101940</v>
      </c>
      <c r="N22" s="137">
        <f>[3]TN!N9</f>
        <v>78514</v>
      </c>
      <c r="O22" s="137">
        <f>[3]TN!O9</f>
        <v>140299</v>
      </c>
      <c r="P22" s="148">
        <f>[3]TN!P9</f>
        <v>1078512</v>
      </c>
      <c r="Q22" s="139"/>
    </row>
    <row r="23" spans="1:17" ht="18" x14ac:dyDescent="0.25">
      <c r="A23" s="222"/>
      <c r="B23" s="223"/>
      <c r="C23" s="144" t="s">
        <v>11</v>
      </c>
      <c r="D23" s="137">
        <f>[3]TN!D10</f>
        <v>212</v>
      </c>
      <c r="E23" s="137">
        <f>[3]TN!E10</f>
        <v>246</v>
      </c>
      <c r="F23" s="137">
        <f>[3]TN!F10</f>
        <v>247</v>
      </c>
      <c r="G23" s="137">
        <f>[3]TN!G10</f>
        <v>304</v>
      </c>
      <c r="H23" s="137">
        <f>[3]TN!H10</f>
        <v>483</v>
      </c>
      <c r="I23" s="137">
        <f>[3]TN!I10</f>
        <v>522</v>
      </c>
      <c r="J23" s="137">
        <f>[3]TN!J10</f>
        <v>416</v>
      </c>
      <c r="K23" s="137">
        <f>[3]TN!K10</f>
        <v>499</v>
      </c>
      <c r="L23" s="137">
        <f>[3]TN!L10</f>
        <v>285</v>
      </c>
      <c r="M23" s="137">
        <f>[3]TN!M10</f>
        <v>268</v>
      </c>
      <c r="N23" s="137">
        <f>[3]TN!N10</f>
        <v>146</v>
      </c>
      <c r="O23" s="137">
        <f>[3]TN!O10</f>
        <v>533</v>
      </c>
      <c r="P23" s="148">
        <f>[3]TN!P10</f>
        <v>4161</v>
      </c>
      <c r="Q23" s="139"/>
    </row>
    <row r="24" spans="1:17" ht="18" x14ac:dyDescent="0.25">
      <c r="A24" s="222"/>
      <c r="B24" s="223"/>
      <c r="C24" s="144" t="s">
        <v>12</v>
      </c>
      <c r="D24" s="137">
        <f>[3]TN!D11</f>
        <v>0</v>
      </c>
      <c r="E24" s="137">
        <f>[3]TN!E11</f>
        <v>0</v>
      </c>
      <c r="F24" s="137">
        <f>[3]TN!F11</f>
        <v>0</v>
      </c>
      <c r="G24" s="137">
        <f>[3]TN!G11</f>
        <v>0</v>
      </c>
      <c r="H24" s="137">
        <f>[3]TN!H11</f>
        <v>0</v>
      </c>
      <c r="I24" s="137">
        <f>[3]TN!I11</f>
        <v>0</v>
      </c>
      <c r="J24" s="137">
        <f>[3]TN!J11</f>
        <v>0</v>
      </c>
      <c r="K24" s="137">
        <f>[3]TN!K11</f>
        <v>0</v>
      </c>
      <c r="L24" s="137">
        <f>[3]TN!L11</f>
        <v>0</v>
      </c>
      <c r="M24" s="137">
        <f>[3]TN!M11</f>
        <v>0</v>
      </c>
      <c r="N24" s="137">
        <f>[3]TN!N11</f>
        <v>0</v>
      </c>
      <c r="O24" s="137">
        <f>[3]TN!O11</f>
        <v>0</v>
      </c>
      <c r="P24" s="148">
        <f>[3]TN!P11</f>
        <v>0</v>
      </c>
      <c r="Q24" s="139"/>
    </row>
    <row r="25" spans="1:17" ht="15.75" customHeight="1" x14ac:dyDescent="0.25">
      <c r="A25" s="222">
        <v>3</v>
      </c>
      <c r="B25" s="223" t="s">
        <v>138</v>
      </c>
      <c r="C25" s="144" t="s">
        <v>10</v>
      </c>
      <c r="D25" s="137">
        <f>[3]TN!D12</f>
        <v>7428</v>
      </c>
      <c r="E25" s="137">
        <f>[3]TN!E12</f>
        <v>20645</v>
      </c>
      <c r="F25" s="137">
        <f>[3]TN!F12</f>
        <v>45869</v>
      </c>
      <c r="G25" s="137">
        <f>[3]TN!G12</f>
        <v>51970</v>
      </c>
      <c r="H25" s="137">
        <f>[3]TN!H12</f>
        <v>90356</v>
      </c>
      <c r="I25" s="137">
        <f>[3]TN!I12</f>
        <v>106652</v>
      </c>
      <c r="J25" s="137">
        <f>[3]TN!J12</f>
        <v>142921</v>
      </c>
      <c r="K25" s="137">
        <f>[3]TN!K12</f>
        <v>89979</v>
      </c>
      <c r="L25" s="137">
        <f>[3]TN!L12</f>
        <v>45529</v>
      </c>
      <c r="M25" s="137">
        <f>[3]TN!M12</f>
        <v>24429</v>
      </c>
      <c r="N25" s="137">
        <f>[3]TN!N12</f>
        <v>46251</v>
      </c>
      <c r="O25" s="137">
        <f>[3]TN!O12</f>
        <v>68702</v>
      </c>
      <c r="P25" s="148">
        <f>[3]TN!P12</f>
        <v>740731</v>
      </c>
      <c r="Q25" s="139"/>
    </row>
    <row r="26" spans="1:17" ht="18" x14ac:dyDescent="0.25">
      <c r="A26" s="222"/>
      <c r="B26" s="223"/>
      <c r="C26" s="144" t="s">
        <v>11</v>
      </c>
      <c r="D26" s="137">
        <f>[3]TN!D13</f>
        <v>90</v>
      </c>
      <c r="E26" s="137">
        <f>[3]TN!E13</f>
        <v>159</v>
      </c>
      <c r="F26" s="137">
        <f>[3]TN!F13</f>
        <v>299</v>
      </c>
      <c r="G26" s="137">
        <f>[3]TN!G13</f>
        <v>223</v>
      </c>
      <c r="H26" s="137">
        <f>[3]TN!H13</f>
        <v>392</v>
      </c>
      <c r="I26" s="137">
        <f>[3]TN!I13</f>
        <v>1292</v>
      </c>
      <c r="J26" s="137">
        <f>[3]TN!J13</f>
        <v>1029</v>
      </c>
      <c r="K26" s="137">
        <f>[3]TN!K13</f>
        <v>871</v>
      </c>
      <c r="L26" s="137">
        <f>[3]TN!L13</f>
        <v>411</v>
      </c>
      <c r="M26" s="137">
        <f>[3]TN!M13</f>
        <v>399</v>
      </c>
      <c r="N26" s="137">
        <f>[3]TN!N13</f>
        <v>211</v>
      </c>
      <c r="O26" s="137">
        <f>[3]TN!O13</f>
        <v>539</v>
      </c>
      <c r="P26" s="148">
        <f>[3]TN!P13</f>
        <v>5915</v>
      </c>
      <c r="Q26" s="139"/>
    </row>
    <row r="27" spans="1:17" ht="18" x14ac:dyDescent="0.25">
      <c r="A27" s="222"/>
      <c r="B27" s="223"/>
      <c r="C27" s="144" t="s">
        <v>12</v>
      </c>
      <c r="D27" s="137">
        <f>[3]TN!D14</f>
        <v>0</v>
      </c>
      <c r="E27" s="137">
        <f>[3]TN!E14</f>
        <v>0</v>
      </c>
      <c r="F27" s="137">
        <f>[3]TN!F14</f>
        <v>0</v>
      </c>
      <c r="G27" s="137">
        <f>[3]TN!G14</f>
        <v>0</v>
      </c>
      <c r="H27" s="137">
        <f>[3]TN!H14</f>
        <v>0</v>
      </c>
      <c r="I27" s="137">
        <f>[3]TN!I14</f>
        <v>0</v>
      </c>
      <c r="J27" s="137">
        <f>[3]TN!J14</f>
        <v>0</v>
      </c>
      <c r="K27" s="137">
        <f>[3]TN!K14</f>
        <v>0</v>
      </c>
      <c r="L27" s="137">
        <f>[3]TN!L14</f>
        <v>0</v>
      </c>
      <c r="M27" s="137">
        <f>[3]TN!M14</f>
        <v>0</v>
      </c>
      <c r="N27" s="137">
        <f>[3]TN!N14</f>
        <v>0</v>
      </c>
      <c r="O27" s="137">
        <f>[3]TN!O14</f>
        <v>0</v>
      </c>
      <c r="P27" s="148">
        <f>[3]TN!P14</f>
        <v>0</v>
      </c>
      <c r="Q27" s="139"/>
    </row>
    <row r="28" spans="1:17" ht="15.75" customHeight="1" x14ac:dyDescent="0.25">
      <c r="A28" s="222">
        <v>4</v>
      </c>
      <c r="B28" s="223" t="s">
        <v>139</v>
      </c>
      <c r="C28" s="144" t="s">
        <v>10</v>
      </c>
      <c r="D28" s="137">
        <f>[3]TN!D15</f>
        <v>24873</v>
      </c>
      <c r="E28" s="137">
        <f>[3]TN!E15</f>
        <v>47618</v>
      </c>
      <c r="F28" s="137">
        <f>[3]TN!F15</f>
        <v>64017</v>
      </c>
      <c r="G28" s="137">
        <f>[3]TN!G15</f>
        <v>56763</v>
      </c>
      <c r="H28" s="137">
        <f>[3]TN!H15</f>
        <v>49354</v>
      </c>
      <c r="I28" s="137">
        <f>[3]TN!I15</f>
        <v>48266</v>
      </c>
      <c r="J28" s="137">
        <f>[3]TN!J15</f>
        <v>52890</v>
      </c>
      <c r="K28" s="137">
        <f>[3]TN!K15</f>
        <v>25509</v>
      </c>
      <c r="L28" s="137">
        <f>[3]TN!L15</f>
        <v>57590</v>
      </c>
      <c r="M28" s="137">
        <f>[3]TN!M15</f>
        <v>53123</v>
      </c>
      <c r="N28" s="137">
        <f>[3]TN!N15</f>
        <v>62482</v>
      </c>
      <c r="O28" s="137">
        <f>[3]TN!O15</f>
        <v>52375</v>
      </c>
      <c r="P28" s="148">
        <f>[3]TN!P15</f>
        <v>594860</v>
      </c>
      <c r="Q28" s="139"/>
    </row>
    <row r="29" spans="1:17" ht="18" x14ac:dyDescent="0.25">
      <c r="A29" s="222"/>
      <c r="B29" s="223"/>
      <c r="C29" s="144" t="s">
        <v>11</v>
      </c>
      <c r="D29" s="137">
        <f>[3]TN!D16</f>
        <v>46</v>
      </c>
      <c r="E29" s="137">
        <f>[3]TN!E16</f>
        <v>55</v>
      </c>
      <c r="F29" s="137">
        <f>[3]TN!F16</f>
        <v>72</v>
      </c>
      <c r="G29" s="137">
        <f>[3]TN!G16</f>
        <v>104</v>
      </c>
      <c r="H29" s="137">
        <f>[3]TN!H16</f>
        <v>62</v>
      </c>
      <c r="I29" s="137">
        <f>[3]TN!I16</f>
        <v>79</v>
      </c>
      <c r="J29" s="137">
        <f>[3]TN!J16</f>
        <v>68</v>
      </c>
      <c r="K29" s="137">
        <f>[3]TN!K16</f>
        <v>64</v>
      </c>
      <c r="L29" s="137">
        <f>[3]TN!L16</f>
        <v>99</v>
      </c>
      <c r="M29" s="137">
        <f>[3]TN!M16</f>
        <v>60</v>
      </c>
      <c r="N29" s="137">
        <f>[3]TN!N16</f>
        <v>58</v>
      </c>
      <c r="O29" s="137">
        <f>[3]TN!O16</f>
        <v>86</v>
      </c>
      <c r="P29" s="148">
        <f>[3]TN!P16</f>
        <v>853</v>
      </c>
      <c r="Q29" s="139"/>
    </row>
    <row r="30" spans="1:17" ht="18" x14ac:dyDescent="0.25">
      <c r="A30" s="222"/>
      <c r="B30" s="223"/>
      <c r="C30" s="144" t="s">
        <v>12</v>
      </c>
      <c r="D30" s="137">
        <f>[3]TN!D17</f>
        <v>0</v>
      </c>
      <c r="E30" s="137">
        <f>[3]TN!E17</f>
        <v>0</v>
      </c>
      <c r="F30" s="137">
        <f>[3]TN!F17</f>
        <v>0</v>
      </c>
      <c r="G30" s="137">
        <f>[3]TN!G17</f>
        <v>0</v>
      </c>
      <c r="H30" s="137">
        <f>[3]TN!H17</f>
        <v>0</v>
      </c>
      <c r="I30" s="137">
        <f>[3]TN!I17</f>
        <v>0</v>
      </c>
      <c r="J30" s="137">
        <f>[3]TN!J17</f>
        <v>0</v>
      </c>
      <c r="K30" s="137">
        <f>[3]TN!K17</f>
        <v>0</v>
      </c>
      <c r="L30" s="137">
        <f>[3]TN!L17</f>
        <v>0</v>
      </c>
      <c r="M30" s="137">
        <f>[3]TN!M17</f>
        <v>0</v>
      </c>
      <c r="N30" s="137">
        <f>[3]TN!N17</f>
        <v>0</v>
      </c>
      <c r="O30" s="137">
        <f>[3]TN!O17</f>
        <v>0</v>
      </c>
      <c r="P30" s="148">
        <f>[3]TN!P17</f>
        <v>0</v>
      </c>
      <c r="Q30" s="139"/>
    </row>
    <row r="31" spans="1:17" ht="15.75" customHeight="1" x14ac:dyDescent="0.25">
      <c r="A31" s="220">
        <v>5</v>
      </c>
      <c r="B31" s="221" t="s">
        <v>140</v>
      </c>
      <c r="C31" s="145" t="s">
        <v>10</v>
      </c>
      <c r="D31" s="137">
        <f>[3]TN!D18</f>
        <v>88655</v>
      </c>
      <c r="E31" s="137">
        <f>[3]TN!E18</f>
        <v>173606</v>
      </c>
      <c r="F31" s="137">
        <f>[3]TN!F18</f>
        <v>206754</v>
      </c>
      <c r="G31" s="137">
        <f>[3]TN!G18</f>
        <v>180662</v>
      </c>
      <c r="H31" s="137">
        <f>[3]TN!H18</f>
        <v>227454</v>
      </c>
      <c r="I31" s="137">
        <f>[3]TN!I18</f>
        <v>370250</v>
      </c>
      <c r="J31" s="137">
        <f>[3]TN!J18</f>
        <v>326420</v>
      </c>
      <c r="K31" s="137">
        <f>[3]TN!K18</f>
        <v>345690</v>
      </c>
      <c r="L31" s="137">
        <f>[3]TN!L18</f>
        <v>214217</v>
      </c>
      <c r="M31" s="137">
        <f>[3]TN!M18</f>
        <v>180726</v>
      </c>
      <c r="N31" s="137">
        <f>[3]TN!N18</f>
        <v>171381</v>
      </c>
      <c r="O31" s="137">
        <f>[3]TN!O18</f>
        <v>444157</v>
      </c>
      <c r="P31" s="148">
        <f>[3]TN!P18</f>
        <v>2929972</v>
      </c>
      <c r="Q31" s="139"/>
    </row>
    <row r="32" spans="1:17" ht="18" x14ac:dyDescent="0.25">
      <c r="A32" s="220"/>
      <c r="B32" s="221"/>
      <c r="C32" s="145" t="s">
        <v>11</v>
      </c>
      <c r="D32" s="137">
        <f>[3]TN!D19</f>
        <v>309</v>
      </c>
      <c r="E32" s="137">
        <f>[3]TN!E19</f>
        <v>574</v>
      </c>
      <c r="F32" s="137">
        <f>[3]TN!F19</f>
        <v>692</v>
      </c>
      <c r="G32" s="137">
        <f>[3]TN!G19</f>
        <v>550</v>
      </c>
      <c r="H32" s="137">
        <f>[3]TN!H19</f>
        <v>772</v>
      </c>
      <c r="I32" s="137">
        <f>[3]TN!I19</f>
        <v>981</v>
      </c>
      <c r="J32" s="137">
        <f>[3]TN!J19</f>
        <v>1089</v>
      </c>
      <c r="K32" s="137">
        <f>[3]TN!K19</f>
        <v>1074</v>
      </c>
      <c r="L32" s="137">
        <f>[3]TN!L19</f>
        <v>552</v>
      </c>
      <c r="M32" s="137">
        <f>[3]TN!M19</f>
        <v>589</v>
      </c>
      <c r="N32" s="137">
        <f>[3]TN!N19</f>
        <v>632</v>
      </c>
      <c r="O32" s="137">
        <f>[3]TN!O19</f>
        <v>1530</v>
      </c>
      <c r="P32" s="148">
        <f>[3]TN!P19</f>
        <v>9344</v>
      </c>
      <c r="Q32" s="139"/>
    </row>
    <row r="33" spans="1:17" ht="18" x14ac:dyDescent="0.25">
      <c r="A33" s="220"/>
      <c r="B33" s="221"/>
      <c r="C33" s="145" t="s">
        <v>12</v>
      </c>
      <c r="D33" s="137">
        <f>[3]TN!D20</f>
        <v>0</v>
      </c>
      <c r="E33" s="137">
        <f>[3]TN!E20</f>
        <v>0</v>
      </c>
      <c r="F33" s="137">
        <f>[3]TN!F20</f>
        <v>0</v>
      </c>
      <c r="G33" s="137">
        <f>[3]TN!G20</f>
        <v>0</v>
      </c>
      <c r="H33" s="137">
        <f>[3]TN!H20</f>
        <v>0</v>
      </c>
      <c r="I33" s="137">
        <f>[3]TN!I20</f>
        <v>0</v>
      </c>
      <c r="J33" s="137">
        <f>[3]TN!J20</f>
        <v>0</v>
      </c>
      <c r="K33" s="137">
        <f>[3]TN!K20</f>
        <v>0</v>
      </c>
      <c r="L33" s="137">
        <f>[3]TN!L20</f>
        <v>0</v>
      </c>
      <c r="M33" s="137">
        <f>[3]TN!M20</f>
        <v>0</v>
      </c>
      <c r="N33" s="137">
        <f>[3]TN!N20</f>
        <v>0</v>
      </c>
      <c r="O33" s="137">
        <f>[3]TN!O20</f>
        <v>0</v>
      </c>
      <c r="P33" s="148">
        <f>[3]TN!P20</f>
        <v>0</v>
      </c>
      <c r="Q33" s="139"/>
    </row>
    <row r="34" spans="1:17" ht="15.75" customHeight="1" x14ac:dyDescent="0.25">
      <c r="A34" s="220">
        <v>6</v>
      </c>
      <c r="B34" s="221" t="s">
        <v>141</v>
      </c>
      <c r="C34" s="145" t="s">
        <v>10</v>
      </c>
      <c r="D34" s="137">
        <f>[3]TN!D21</f>
        <v>149326</v>
      </c>
      <c r="E34" s="137">
        <f>[3]TN!E21</f>
        <v>172095</v>
      </c>
      <c r="F34" s="137">
        <f>[3]TN!F21</f>
        <v>321941</v>
      </c>
      <c r="G34" s="137">
        <f>[3]TN!G21</f>
        <v>289782</v>
      </c>
      <c r="H34" s="137">
        <f>[3]TN!H21</f>
        <v>410095</v>
      </c>
      <c r="I34" s="137">
        <f>[3]TN!I21</f>
        <v>1146933</v>
      </c>
      <c r="J34" s="137">
        <f>[3]TN!J21</f>
        <v>1163027</v>
      </c>
      <c r="K34" s="137">
        <f>[3]TN!K21</f>
        <v>943481</v>
      </c>
      <c r="L34" s="137">
        <f>[3]TN!L21</f>
        <v>530131</v>
      </c>
      <c r="M34" s="137">
        <f>[3]TN!M21</f>
        <v>456800</v>
      </c>
      <c r="N34" s="137">
        <f>[3]TN!N21</f>
        <v>342060</v>
      </c>
      <c r="O34" s="137">
        <f>[3]TN!O21</f>
        <v>573664</v>
      </c>
      <c r="P34" s="148">
        <f>[3]TN!P21</f>
        <v>6499335</v>
      </c>
      <c r="Q34" s="139"/>
    </row>
    <row r="35" spans="1:17" ht="18" x14ac:dyDescent="0.25">
      <c r="A35" s="220"/>
      <c r="B35" s="221"/>
      <c r="C35" s="145" t="s">
        <v>11</v>
      </c>
      <c r="D35" s="137">
        <f>[3]TN!D22</f>
        <v>569</v>
      </c>
      <c r="E35" s="137">
        <f>[3]TN!E22</f>
        <v>635</v>
      </c>
      <c r="F35" s="137">
        <f>[3]TN!F22</f>
        <v>1178</v>
      </c>
      <c r="G35" s="137">
        <f>[3]TN!G22</f>
        <v>1149</v>
      </c>
      <c r="H35" s="137">
        <f>[3]TN!H22</f>
        <v>1241</v>
      </c>
      <c r="I35" s="137">
        <f>[3]TN!I22</f>
        <v>4040</v>
      </c>
      <c r="J35" s="137">
        <f>[3]TN!J22</f>
        <v>3984</v>
      </c>
      <c r="K35" s="137">
        <f>[3]TN!K22</f>
        <v>3889</v>
      </c>
      <c r="L35" s="137">
        <f>[3]TN!L22</f>
        <v>2378</v>
      </c>
      <c r="M35" s="137">
        <f>[3]TN!M22</f>
        <v>1713</v>
      </c>
      <c r="N35" s="137">
        <f>[3]TN!N22</f>
        <v>1064</v>
      </c>
      <c r="O35" s="137">
        <f>[3]TN!O22</f>
        <v>1937</v>
      </c>
      <c r="P35" s="148">
        <f>[3]TN!P22</f>
        <v>23777</v>
      </c>
      <c r="Q35" s="139"/>
    </row>
    <row r="36" spans="1:17" ht="18" x14ac:dyDescent="0.25">
      <c r="A36" s="220"/>
      <c r="B36" s="221"/>
      <c r="C36" s="145" t="s">
        <v>12</v>
      </c>
      <c r="D36" s="137">
        <f>[3]TN!D23</f>
        <v>0</v>
      </c>
      <c r="E36" s="137">
        <f>[3]TN!E23</f>
        <v>0</v>
      </c>
      <c r="F36" s="137">
        <f>[3]TN!F23</f>
        <v>0</v>
      </c>
      <c r="G36" s="137">
        <f>[3]TN!G23</f>
        <v>0</v>
      </c>
      <c r="H36" s="137">
        <f>[3]TN!H23</f>
        <v>0</v>
      </c>
      <c r="I36" s="137">
        <f>[3]TN!I23</f>
        <v>0</v>
      </c>
      <c r="J36" s="137">
        <f>[3]TN!J23</f>
        <v>0</v>
      </c>
      <c r="K36" s="137">
        <f>[3]TN!K23</f>
        <v>0</v>
      </c>
      <c r="L36" s="137">
        <f>[3]TN!L23</f>
        <v>0</v>
      </c>
      <c r="M36" s="137">
        <f>[3]TN!M23</f>
        <v>0</v>
      </c>
      <c r="N36" s="137">
        <f>[3]TN!N23</f>
        <v>0</v>
      </c>
      <c r="O36" s="137">
        <f>[3]TN!O23</f>
        <v>0</v>
      </c>
      <c r="P36" s="148">
        <f>[3]TN!P23</f>
        <v>0</v>
      </c>
      <c r="Q36" s="139"/>
    </row>
    <row r="37" spans="1:17" x14ac:dyDescent="0.25">
      <c r="A37" s="9"/>
      <c r="F37" s="9"/>
      <c r="G37" s="9"/>
      <c r="H37" s="9"/>
    </row>
    <row r="38" spans="1:17" x14ac:dyDescent="0.25">
      <c r="A38" s="9"/>
      <c r="F38" s="9"/>
      <c r="G38" s="9"/>
      <c r="H38" s="9"/>
    </row>
    <row r="39" spans="1:17" x14ac:dyDescent="0.25">
      <c r="A39" s="9"/>
      <c r="F39" s="9"/>
      <c r="G39" s="9"/>
      <c r="H39" s="9"/>
    </row>
    <row r="40" spans="1:17" x14ac:dyDescent="0.25">
      <c r="A40" s="9"/>
      <c r="F40" s="9"/>
      <c r="G40" s="9"/>
      <c r="H40" s="9"/>
    </row>
    <row r="41" spans="1:17" x14ac:dyDescent="0.25">
      <c r="A41" s="9"/>
      <c r="F41" s="9"/>
      <c r="G41" s="9"/>
      <c r="H41" s="9"/>
    </row>
    <row r="42" spans="1:17" x14ac:dyDescent="0.25">
      <c r="A42" s="9"/>
      <c r="F42" s="9"/>
      <c r="G42" s="9"/>
      <c r="H42" s="9"/>
    </row>
    <row r="43" spans="1:17" x14ac:dyDescent="0.25">
      <c r="A43" s="9"/>
      <c r="F43" s="9"/>
      <c r="G43" s="9"/>
      <c r="H43" s="9"/>
    </row>
    <row r="44" spans="1:17" x14ac:dyDescent="0.25">
      <c r="A44" s="9"/>
      <c r="F44" s="9"/>
      <c r="G44" s="9"/>
      <c r="H44" s="9"/>
    </row>
    <row r="45" spans="1:17" x14ac:dyDescent="0.25">
      <c r="A45" s="9"/>
      <c r="F45" s="9"/>
      <c r="G45" s="9"/>
      <c r="H45" s="9"/>
    </row>
    <row r="46" spans="1:17" x14ac:dyDescent="0.25">
      <c r="A46" s="9"/>
      <c r="F46" s="9"/>
      <c r="G46" s="9"/>
      <c r="H46" s="9"/>
    </row>
    <row r="47" spans="1:17" x14ac:dyDescent="0.25">
      <c r="F47" s="9"/>
      <c r="G47" s="9"/>
      <c r="H47" s="9"/>
    </row>
    <row r="48" spans="1:17" x14ac:dyDescent="0.25">
      <c r="F48" s="9"/>
      <c r="G48" s="9"/>
      <c r="H48" s="9"/>
    </row>
    <row r="49" spans="6:8" x14ac:dyDescent="0.25">
      <c r="F49" s="9"/>
      <c r="G49" s="9"/>
      <c r="H49" s="9"/>
    </row>
    <row r="50" spans="6:8" x14ac:dyDescent="0.25">
      <c r="F50" s="9"/>
      <c r="G50" s="9"/>
      <c r="H50" s="9"/>
    </row>
    <row r="51" spans="6:8" x14ac:dyDescent="0.25">
      <c r="F51" s="9"/>
      <c r="G51" s="9"/>
      <c r="H51" s="9"/>
    </row>
    <row r="52" spans="6:8" x14ac:dyDescent="0.25">
      <c r="F52" s="9"/>
      <c r="G52" s="9"/>
      <c r="H52" s="9"/>
    </row>
    <row r="53" spans="6:8" x14ac:dyDescent="0.25">
      <c r="F53" s="9"/>
      <c r="G53" s="9"/>
      <c r="H53" s="9"/>
    </row>
    <row r="54" spans="6:8" x14ac:dyDescent="0.25">
      <c r="F54" s="9"/>
      <c r="G54" s="9"/>
      <c r="H54" s="9"/>
    </row>
  </sheetData>
  <mergeCells count="14">
    <mergeCell ref="A11:B11"/>
    <mergeCell ref="D17:P17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</mergeCells>
  <phoneticPr fontId="2" type="noConversion"/>
  <pageMargins left="0" right="0" top="0" bottom="0" header="0" footer="0"/>
  <pageSetup paperSize="9" scale="68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7:AE45"/>
  <sheetViews>
    <sheetView topLeftCell="A25" zoomScale="70" zoomScaleNormal="70" zoomScaleSheetLayoutView="80" workbookViewId="0">
      <selection activeCell="AE33" sqref="AE33"/>
    </sheetView>
  </sheetViews>
  <sheetFormatPr defaultColWidth="9.109375" defaultRowHeight="13.2" x14ac:dyDescent="0.25"/>
  <cols>
    <col min="1" max="1" width="6.44140625" style="9" bestFit="1" customWidth="1"/>
    <col min="2" max="2" width="39.109375" style="9" customWidth="1"/>
    <col min="3" max="3" width="46" style="9" customWidth="1"/>
    <col min="4" max="5" width="16.5546875" style="9" customWidth="1"/>
    <col min="6" max="6" width="5.33203125" style="9" bestFit="1" customWidth="1"/>
    <col min="7" max="7" width="5.5546875" style="9" bestFit="1" customWidth="1"/>
    <col min="8" max="8" width="5.33203125" style="9" bestFit="1" customWidth="1"/>
    <col min="9" max="9" width="5.5546875" style="9" bestFit="1" customWidth="1"/>
    <col min="10" max="10" width="5.33203125" style="9" bestFit="1" customWidth="1"/>
    <col min="11" max="11" width="5.5546875" style="9" bestFit="1" customWidth="1"/>
    <col min="12" max="12" width="5.33203125" style="9" bestFit="1" customWidth="1"/>
    <col min="13" max="13" width="5.5546875" style="9" bestFit="1" customWidth="1"/>
    <col min="14" max="14" width="5.33203125" style="9" bestFit="1" customWidth="1"/>
    <col min="15" max="15" width="6" style="9" customWidth="1"/>
    <col min="16" max="16" width="5.33203125" style="9" bestFit="1" customWidth="1"/>
    <col min="17" max="17" width="5.5546875" style="9" bestFit="1" customWidth="1"/>
    <col min="18" max="18" width="5.33203125" style="9" bestFit="1" customWidth="1"/>
    <col min="19" max="19" width="5.5546875" style="9" bestFit="1" customWidth="1"/>
    <col min="20" max="20" width="5.33203125" style="9" bestFit="1" customWidth="1"/>
    <col min="21" max="21" width="5.5546875" style="9" bestFit="1" customWidth="1"/>
    <col min="22" max="22" width="5.33203125" style="9" bestFit="1" customWidth="1"/>
    <col min="23" max="23" width="5.5546875" style="9" bestFit="1" customWidth="1"/>
    <col min="24" max="24" width="5.33203125" style="9" bestFit="1" customWidth="1"/>
    <col min="25" max="25" width="5.5546875" style="9" bestFit="1" customWidth="1"/>
    <col min="26" max="26" width="5.33203125" style="9" bestFit="1" customWidth="1"/>
    <col min="27" max="27" width="5.5546875" style="9" bestFit="1" customWidth="1"/>
    <col min="28" max="28" width="5.33203125" style="9" bestFit="1" customWidth="1"/>
    <col min="29" max="29" width="5.5546875" style="9" bestFit="1" customWidth="1"/>
    <col min="30" max="31" width="9.88671875" style="9" customWidth="1"/>
    <col min="32" max="16384" width="9.109375" style="9"/>
  </cols>
  <sheetData>
    <row r="7" spans="1:31" ht="15.6" x14ac:dyDescent="0.25">
      <c r="A7" s="3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15.6" x14ac:dyDescent="0.25">
      <c r="A8" s="3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15.6" x14ac:dyDescent="0.25">
      <c r="A9" s="3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15.6" x14ac:dyDescent="0.25">
      <c r="A10" s="3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ht="15.6" x14ac:dyDescent="0.25">
      <c r="A11" s="3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5.6" x14ac:dyDescent="0.25">
      <c r="A12" s="3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15.6" x14ac:dyDescent="0.25">
      <c r="A13" s="35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ht="15.6" x14ac:dyDescent="0.25">
      <c r="A14" s="35"/>
      <c r="B14" s="66" t="s">
        <v>97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0"/>
      <c r="AE14" s="10"/>
    </row>
    <row r="15" spans="1:31" ht="15.6" x14ac:dyDescent="0.25">
      <c r="A15" s="3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ht="15.6" x14ac:dyDescent="0.25">
      <c r="A16" s="35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ht="28.5" customHeight="1" x14ac:dyDescent="0.25">
      <c r="A17" s="223" t="s">
        <v>41</v>
      </c>
      <c r="B17" s="223" t="s">
        <v>98</v>
      </c>
      <c r="C17" s="223" t="s">
        <v>99</v>
      </c>
      <c r="D17" s="223" t="s">
        <v>100</v>
      </c>
      <c r="E17" s="223"/>
      <c r="F17" s="226" t="s">
        <v>101</v>
      </c>
      <c r="G17" s="226"/>
      <c r="H17" s="226" t="s">
        <v>102</v>
      </c>
      <c r="I17" s="226"/>
      <c r="J17" s="226" t="s">
        <v>103</v>
      </c>
      <c r="K17" s="226"/>
      <c r="L17" s="226" t="s">
        <v>104</v>
      </c>
      <c r="M17" s="226"/>
      <c r="N17" s="226" t="s">
        <v>105</v>
      </c>
      <c r="O17" s="226"/>
      <c r="P17" s="226" t="s">
        <v>106</v>
      </c>
      <c r="Q17" s="226"/>
      <c r="R17" s="226" t="s">
        <v>107</v>
      </c>
      <c r="S17" s="226"/>
      <c r="T17" s="226" t="s">
        <v>108</v>
      </c>
      <c r="U17" s="226"/>
      <c r="V17" s="226" t="s">
        <v>109</v>
      </c>
      <c r="W17" s="226"/>
      <c r="X17" s="226" t="s">
        <v>110</v>
      </c>
      <c r="Y17" s="226"/>
      <c r="Z17" s="226" t="s">
        <v>111</v>
      </c>
      <c r="AA17" s="226"/>
      <c r="AB17" s="226" t="s">
        <v>112</v>
      </c>
      <c r="AC17" s="226"/>
      <c r="AD17" s="227" t="s">
        <v>216</v>
      </c>
      <c r="AE17" s="228"/>
    </row>
    <row r="18" spans="1:31" ht="31.2" x14ac:dyDescent="0.25">
      <c r="A18" s="223"/>
      <c r="B18" s="223"/>
      <c r="C18" s="223"/>
      <c r="D18" s="94" t="s">
        <v>34</v>
      </c>
      <c r="E18" s="94" t="s">
        <v>113</v>
      </c>
      <c r="F18" s="22" t="s">
        <v>156</v>
      </c>
      <c r="G18" s="22" t="s">
        <v>155</v>
      </c>
      <c r="H18" s="22" t="s">
        <v>156</v>
      </c>
      <c r="I18" s="22" t="s">
        <v>155</v>
      </c>
      <c r="J18" s="22" t="s">
        <v>156</v>
      </c>
      <c r="K18" s="22" t="s">
        <v>155</v>
      </c>
      <c r="L18" s="22" t="s">
        <v>156</v>
      </c>
      <c r="M18" s="22" t="s">
        <v>155</v>
      </c>
      <c r="N18" s="22" t="s">
        <v>156</v>
      </c>
      <c r="O18" s="22" t="s">
        <v>155</v>
      </c>
      <c r="P18" s="22" t="s">
        <v>156</v>
      </c>
      <c r="Q18" s="22" t="s">
        <v>155</v>
      </c>
      <c r="R18" s="22" t="s">
        <v>156</v>
      </c>
      <c r="S18" s="22" t="s">
        <v>155</v>
      </c>
      <c r="T18" s="22" t="s">
        <v>156</v>
      </c>
      <c r="U18" s="22" t="s">
        <v>155</v>
      </c>
      <c r="V18" s="22" t="s">
        <v>156</v>
      </c>
      <c r="W18" s="22" t="s">
        <v>155</v>
      </c>
      <c r="X18" s="22" t="s">
        <v>156</v>
      </c>
      <c r="Y18" s="22" t="s">
        <v>155</v>
      </c>
      <c r="Z18" s="22" t="s">
        <v>156</v>
      </c>
      <c r="AA18" s="22" t="s">
        <v>155</v>
      </c>
      <c r="AB18" s="22" t="s">
        <v>156</v>
      </c>
      <c r="AC18" s="22" t="s">
        <v>155</v>
      </c>
      <c r="AD18" s="61" t="s">
        <v>220</v>
      </c>
      <c r="AE18" s="61" t="s">
        <v>34</v>
      </c>
    </row>
    <row r="19" spans="1:31" ht="145.5" customHeight="1" x14ac:dyDescent="0.25">
      <c r="A19" s="94">
        <v>1</v>
      </c>
      <c r="B19" s="95" t="s">
        <v>35</v>
      </c>
      <c r="C19" s="96" t="s">
        <v>199</v>
      </c>
      <c r="D19" s="94" t="s">
        <v>114</v>
      </c>
      <c r="E19" s="94" t="s">
        <v>115</v>
      </c>
      <c r="F19" s="36">
        <f>[4]TN!F7</f>
        <v>0</v>
      </c>
      <c r="G19" s="36">
        <f>[4]TN!G7</f>
        <v>0</v>
      </c>
      <c r="H19" s="36">
        <f>[4]TN!H7</f>
        <v>0</v>
      </c>
      <c r="I19" s="36">
        <f>[4]TN!I7</f>
        <v>0</v>
      </c>
      <c r="J19" s="36">
        <f>[4]TN!J7</f>
        <v>0</v>
      </c>
      <c r="K19" s="36">
        <f>[4]TN!K7</f>
        <v>0</v>
      </c>
      <c r="L19" s="36">
        <f>[4]TN!L7</f>
        <v>0</v>
      </c>
      <c r="M19" s="36">
        <f>[4]TN!M7</f>
        <v>0</v>
      </c>
      <c r="N19" s="36">
        <f>[4]TN!N7</f>
        <v>0</v>
      </c>
      <c r="O19" s="36">
        <f>[4]TN!O7</f>
        <v>0</v>
      </c>
      <c r="P19" s="36">
        <f>[4]TN!P7</f>
        <v>0</v>
      </c>
      <c r="Q19" s="36">
        <f>[4]TN!Q7</f>
        <v>0</v>
      </c>
      <c r="R19" s="36">
        <f>[4]TN!R7</f>
        <v>0</v>
      </c>
      <c r="S19" s="36">
        <f>[4]TN!S7</f>
        <v>0</v>
      </c>
      <c r="T19" s="36">
        <f>[4]TN!T7</f>
        <v>0</v>
      </c>
      <c r="U19" s="36">
        <f>[4]TN!U7</f>
        <v>0</v>
      </c>
      <c r="V19" s="36">
        <f>[4]TN!V7</f>
        <v>0</v>
      </c>
      <c r="W19" s="36">
        <f>[4]TN!W7</f>
        <v>0</v>
      </c>
      <c r="X19" s="36">
        <f>[4]TN!X7</f>
        <v>0</v>
      </c>
      <c r="Y19" s="36">
        <f>[4]TN!Y7</f>
        <v>0</v>
      </c>
      <c r="Z19" s="36">
        <f>[4]TN!Z7</f>
        <v>0</v>
      </c>
      <c r="AA19" s="36">
        <f>[4]TN!AA7</f>
        <v>0</v>
      </c>
      <c r="AB19" s="36">
        <f>[4]TN!AB7</f>
        <v>0</v>
      </c>
      <c r="AC19" s="36">
        <f>[4]TN!AC7</f>
        <v>0</v>
      </c>
      <c r="AD19" s="149">
        <f>[4]TN!AD7</f>
        <v>0</v>
      </c>
      <c r="AE19" s="149">
        <f>[4]TN!AE7</f>
        <v>0</v>
      </c>
    </row>
    <row r="20" spans="1:31" ht="46.8" x14ac:dyDescent="0.25">
      <c r="A20" s="94">
        <v>2</v>
      </c>
      <c r="B20" s="95" t="s">
        <v>45</v>
      </c>
      <c r="C20" s="96" t="s">
        <v>116</v>
      </c>
      <c r="D20" s="94" t="s">
        <v>200</v>
      </c>
      <c r="E20" s="94" t="s">
        <v>117</v>
      </c>
      <c r="F20" s="36">
        <f>[4]TN!F8</f>
        <v>0</v>
      </c>
      <c r="G20" s="36">
        <f>[4]TN!G8</f>
        <v>0</v>
      </c>
      <c r="H20" s="36">
        <f>[4]TN!H8</f>
        <v>0</v>
      </c>
      <c r="I20" s="36">
        <f>[4]TN!I8</f>
        <v>0</v>
      </c>
      <c r="J20" s="36">
        <f>[4]TN!J8</f>
        <v>0</v>
      </c>
      <c r="K20" s="36">
        <f>[4]TN!K8</f>
        <v>0</v>
      </c>
      <c r="L20" s="36">
        <f>[4]TN!L8</f>
        <v>0</v>
      </c>
      <c r="M20" s="36">
        <f>[4]TN!M8</f>
        <v>0</v>
      </c>
      <c r="N20" s="36">
        <f>[4]TN!N8</f>
        <v>0</v>
      </c>
      <c r="O20" s="36">
        <f>[4]TN!O8</f>
        <v>0</v>
      </c>
      <c r="P20" s="36">
        <f>[4]TN!P8</f>
        <v>0</v>
      </c>
      <c r="Q20" s="36">
        <f>[4]TN!Q8</f>
        <v>0</v>
      </c>
      <c r="R20" s="36">
        <f>[4]TN!R8</f>
        <v>0</v>
      </c>
      <c r="S20" s="36">
        <f>[4]TN!S8</f>
        <v>0</v>
      </c>
      <c r="T20" s="36">
        <f>[4]TN!T8</f>
        <v>0</v>
      </c>
      <c r="U20" s="36">
        <f>[4]TN!U8</f>
        <v>0</v>
      </c>
      <c r="V20" s="36">
        <f>[4]TN!V8</f>
        <v>0</v>
      </c>
      <c r="W20" s="36">
        <f>[4]TN!W8</f>
        <v>0</v>
      </c>
      <c r="X20" s="36">
        <f>[4]TN!X8</f>
        <v>0</v>
      </c>
      <c r="Y20" s="36">
        <f>[4]TN!Y8</f>
        <v>0</v>
      </c>
      <c r="Z20" s="36">
        <f>[4]TN!Z8</f>
        <v>0</v>
      </c>
      <c r="AA20" s="36">
        <f>[4]TN!AA8</f>
        <v>0</v>
      </c>
      <c r="AB20" s="36">
        <f>[4]TN!AB8</f>
        <v>0</v>
      </c>
      <c r="AC20" s="36">
        <f>[4]TN!AC8</f>
        <v>0</v>
      </c>
      <c r="AD20" s="149">
        <f>[4]TN!AD8</f>
        <v>0</v>
      </c>
      <c r="AE20" s="149">
        <f>[4]TN!AE8</f>
        <v>0</v>
      </c>
    </row>
    <row r="21" spans="1:31" ht="46.8" x14ac:dyDescent="0.25">
      <c r="A21" s="94">
        <v>3</v>
      </c>
      <c r="B21" s="95" t="s">
        <v>36</v>
      </c>
      <c r="C21" s="96" t="s">
        <v>116</v>
      </c>
      <c r="D21" s="94" t="s">
        <v>114</v>
      </c>
      <c r="E21" s="94" t="s">
        <v>115</v>
      </c>
      <c r="F21" s="36">
        <f>[4]TN!F9</f>
        <v>0</v>
      </c>
      <c r="G21" s="36">
        <f>[4]TN!G9</f>
        <v>0</v>
      </c>
      <c r="H21" s="36">
        <f>[4]TN!H9</f>
        <v>0</v>
      </c>
      <c r="I21" s="36">
        <f>[4]TN!I9</f>
        <v>0</v>
      </c>
      <c r="J21" s="36">
        <f>[4]TN!J9</f>
        <v>0</v>
      </c>
      <c r="K21" s="36">
        <f>[4]TN!K9</f>
        <v>0</v>
      </c>
      <c r="L21" s="36">
        <f>[4]TN!L9</f>
        <v>0</v>
      </c>
      <c r="M21" s="36">
        <f>[4]TN!M9</f>
        <v>0</v>
      </c>
      <c r="N21" s="36">
        <f>[4]TN!N9</f>
        <v>0</v>
      </c>
      <c r="O21" s="36">
        <f>[4]TN!O9</f>
        <v>0</v>
      </c>
      <c r="P21" s="36">
        <f>[4]TN!P9</f>
        <v>0</v>
      </c>
      <c r="Q21" s="36">
        <f>[4]TN!Q9</f>
        <v>0</v>
      </c>
      <c r="R21" s="36">
        <f>[4]TN!R9</f>
        <v>0</v>
      </c>
      <c r="S21" s="36">
        <f>[4]TN!S9</f>
        <v>0</v>
      </c>
      <c r="T21" s="36">
        <f>[4]TN!T9</f>
        <v>0</v>
      </c>
      <c r="U21" s="36">
        <f>[4]TN!U9</f>
        <v>0</v>
      </c>
      <c r="V21" s="36">
        <f>[4]TN!V9</f>
        <v>0</v>
      </c>
      <c r="W21" s="36">
        <f>[4]TN!W9</f>
        <v>0</v>
      </c>
      <c r="X21" s="36">
        <f>[4]TN!X9</f>
        <v>0</v>
      </c>
      <c r="Y21" s="36">
        <f>[4]TN!Y9</f>
        <v>0</v>
      </c>
      <c r="Z21" s="36">
        <f>[4]TN!Z9</f>
        <v>0</v>
      </c>
      <c r="AA21" s="36">
        <f>[4]TN!AA9</f>
        <v>0</v>
      </c>
      <c r="AB21" s="36">
        <f>[4]TN!AB9</f>
        <v>0</v>
      </c>
      <c r="AC21" s="36">
        <f>[4]TN!AC9</f>
        <v>0</v>
      </c>
      <c r="AD21" s="149">
        <f>[4]TN!AD9</f>
        <v>0</v>
      </c>
      <c r="AE21" s="149">
        <f>[4]TN!AE9</f>
        <v>0</v>
      </c>
    </row>
    <row r="22" spans="1:31" ht="62.4" x14ac:dyDescent="0.25">
      <c r="A22" s="94">
        <v>4</v>
      </c>
      <c r="B22" s="95" t="s">
        <v>46</v>
      </c>
      <c r="C22" s="96" t="s">
        <v>118</v>
      </c>
      <c r="D22" s="94" t="s">
        <v>119</v>
      </c>
      <c r="E22" s="94" t="s">
        <v>119</v>
      </c>
      <c r="F22" s="36">
        <f>[4]TN!F10</f>
        <v>0</v>
      </c>
      <c r="G22" s="36">
        <f>[4]TN!G10</f>
        <v>0</v>
      </c>
      <c r="H22" s="36">
        <f>[4]TN!H10</f>
        <v>0</v>
      </c>
      <c r="I22" s="36">
        <f>[4]TN!I10</f>
        <v>0</v>
      </c>
      <c r="J22" s="36">
        <f>[4]TN!J10</f>
        <v>0</v>
      </c>
      <c r="K22" s="36">
        <f>[4]TN!K10</f>
        <v>0</v>
      </c>
      <c r="L22" s="36">
        <f>[4]TN!L10</f>
        <v>0</v>
      </c>
      <c r="M22" s="36">
        <f>[4]TN!M10</f>
        <v>0</v>
      </c>
      <c r="N22" s="36">
        <f>[4]TN!N10</f>
        <v>0</v>
      </c>
      <c r="O22" s="36">
        <f>[4]TN!O10</f>
        <v>0</v>
      </c>
      <c r="P22" s="36">
        <f>[4]TN!P10</f>
        <v>0</v>
      </c>
      <c r="Q22" s="36">
        <f>[4]TN!Q10</f>
        <v>0</v>
      </c>
      <c r="R22" s="36">
        <f>[4]TN!R10</f>
        <v>0</v>
      </c>
      <c r="S22" s="36">
        <f>[4]TN!S10</f>
        <v>0</v>
      </c>
      <c r="T22" s="36">
        <f>[4]TN!T10</f>
        <v>0</v>
      </c>
      <c r="U22" s="36">
        <f>[4]TN!U10</f>
        <v>0</v>
      </c>
      <c r="V22" s="36">
        <f>[4]TN!V10</f>
        <v>0</v>
      </c>
      <c r="W22" s="36">
        <f>[4]TN!W10</f>
        <v>0</v>
      </c>
      <c r="X22" s="36">
        <f>[4]TN!X10</f>
        <v>0</v>
      </c>
      <c r="Y22" s="36">
        <f>[4]TN!Y10</f>
        <v>0</v>
      </c>
      <c r="Z22" s="36">
        <f>[4]TN!Z10</f>
        <v>0</v>
      </c>
      <c r="AA22" s="36">
        <f>[4]TN!AA10</f>
        <v>0</v>
      </c>
      <c r="AB22" s="36">
        <f>[4]TN!AB10</f>
        <v>0</v>
      </c>
      <c r="AC22" s="36">
        <f>[4]TN!AC10</f>
        <v>0</v>
      </c>
      <c r="AD22" s="149">
        <f>[4]TN!AD10</f>
        <v>0</v>
      </c>
      <c r="AE22" s="149">
        <f>[4]TN!AE10</f>
        <v>0</v>
      </c>
    </row>
    <row r="23" spans="1:31" s="21" customFormat="1" ht="46.8" x14ac:dyDescent="0.25">
      <c r="A23" s="94">
        <v>5</v>
      </c>
      <c r="B23" s="95" t="s">
        <v>47</v>
      </c>
      <c r="C23" s="96" t="s">
        <v>120</v>
      </c>
      <c r="D23" s="94" t="s">
        <v>114</v>
      </c>
      <c r="E23" s="94" t="s">
        <v>115</v>
      </c>
      <c r="F23" s="36">
        <f>[4]TN!F11</f>
        <v>0</v>
      </c>
      <c r="G23" s="36">
        <f>[4]TN!G11</f>
        <v>0</v>
      </c>
      <c r="H23" s="36">
        <f>[4]TN!H11</f>
        <v>0</v>
      </c>
      <c r="I23" s="36">
        <f>[4]TN!I11</f>
        <v>0</v>
      </c>
      <c r="J23" s="36">
        <f>[4]TN!J11</f>
        <v>0</v>
      </c>
      <c r="K23" s="36">
        <f>[4]TN!K11</f>
        <v>0</v>
      </c>
      <c r="L23" s="36">
        <f>[4]TN!L11</f>
        <v>0</v>
      </c>
      <c r="M23" s="36">
        <f>[4]TN!M11</f>
        <v>0</v>
      </c>
      <c r="N23" s="36">
        <f>[4]TN!N11</f>
        <v>0</v>
      </c>
      <c r="O23" s="36">
        <f>[4]TN!O11</f>
        <v>0</v>
      </c>
      <c r="P23" s="36">
        <f>[4]TN!P11</f>
        <v>0</v>
      </c>
      <c r="Q23" s="36">
        <f>[4]TN!Q11</f>
        <v>0</v>
      </c>
      <c r="R23" s="36">
        <f>[4]TN!R11</f>
        <v>0</v>
      </c>
      <c r="S23" s="36">
        <f>[4]TN!S11</f>
        <v>0</v>
      </c>
      <c r="T23" s="36">
        <f>[4]TN!T11</f>
        <v>0</v>
      </c>
      <c r="U23" s="36">
        <f>[4]TN!U11</f>
        <v>0</v>
      </c>
      <c r="V23" s="36">
        <f>[4]TN!V11</f>
        <v>0</v>
      </c>
      <c r="W23" s="36">
        <f>[4]TN!W11</f>
        <v>0</v>
      </c>
      <c r="X23" s="36">
        <f>[4]TN!X11</f>
        <v>0</v>
      </c>
      <c r="Y23" s="36">
        <f>[4]TN!Y11</f>
        <v>0</v>
      </c>
      <c r="Z23" s="36">
        <f>[4]TN!Z11</f>
        <v>0</v>
      </c>
      <c r="AA23" s="36">
        <f>[4]TN!AA11</f>
        <v>0</v>
      </c>
      <c r="AB23" s="36">
        <f>[4]TN!AB11</f>
        <v>0</v>
      </c>
      <c r="AC23" s="36">
        <f>[4]TN!AC11</f>
        <v>0</v>
      </c>
      <c r="AD23" s="149">
        <f>[4]TN!AD11</f>
        <v>0</v>
      </c>
      <c r="AE23" s="149">
        <f>[4]TN!AE11</f>
        <v>0</v>
      </c>
    </row>
    <row r="24" spans="1:31" s="21" customFormat="1" ht="46.8" x14ac:dyDescent="0.25">
      <c r="A24" s="94">
        <v>6</v>
      </c>
      <c r="B24" s="95" t="s">
        <v>48</v>
      </c>
      <c r="C24" s="96" t="s">
        <v>116</v>
      </c>
      <c r="D24" s="94" t="s">
        <v>114</v>
      </c>
      <c r="E24" s="94" t="s">
        <v>117</v>
      </c>
      <c r="F24" s="36">
        <f>[4]TN!F12</f>
        <v>0</v>
      </c>
      <c r="G24" s="36">
        <f>[4]TN!G12</f>
        <v>0</v>
      </c>
      <c r="H24" s="36">
        <f>[4]TN!H12</f>
        <v>0</v>
      </c>
      <c r="I24" s="36">
        <f>[4]TN!I12</f>
        <v>0</v>
      </c>
      <c r="J24" s="36">
        <f>[4]TN!J12</f>
        <v>0</v>
      </c>
      <c r="K24" s="36">
        <f>[4]TN!K12</f>
        <v>0</v>
      </c>
      <c r="L24" s="36">
        <f>[4]TN!L12</f>
        <v>0</v>
      </c>
      <c r="M24" s="36">
        <f>[4]TN!M12</f>
        <v>0</v>
      </c>
      <c r="N24" s="36">
        <f>[4]TN!N12</f>
        <v>0</v>
      </c>
      <c r="O24" s="36">
        <f>[4]TN!O12</f>
        <v>0</v>
      </c>
      <c r="P24" s="36">
        <f>[4]TN!P12</f>
        <v>0</v>
      </c>
      <c r="Q24" s="36">
        <f>[4]TN!Q12</f>
        <v>0</v>
      </c>
      <c r="R24" s="36">
        <f>[4]TN!R12</f>
        <v>0</v>
      </c>
      <c r="S24" s="36">
        <f>[4]TN!S12</f>
        <v>0</v>
      </c>
      <c r="T24" s="36">
        <f>[4]TN!T12</f>
        <v>0</v>
      </c>
      <c r="U24" s="36">
        <f>[4]TN!U12</f>
        <v>0</v>
      </c>
      <c r="V24" s="36">
        <f>[4]TN!V12</f>
        <v>0</v>
      </c>
      <c r="W24" s="36">
        <f>[4]TN!W12</f>
        <v>0</v>
      </c>
      <c r="X24" s="36">
        <f>[4]TN!X12</f>
        <v>0</v>
      </c>
      <c r="Y24" s="36">
        <f>[4]TN!Y12</f>
        <v>0</v>
      </c>
      <c r="Z24" s="36">
        <f>[4]TN!Z12</f>
        <v>0</v>
      </c>
      <c r="AA24" s="36">
        <f>[4]TN!AA12</f>
        <v>0</v>
      </c>
      <c r="AB24" s="36">
        <f>[4]TN!AB12</f>
        <v>0</v>
      </c>
      <c r="AC24" s="36">
        <f>[4]TN!AC12</f>
        <v>0</v>
      </c>
      <c r="AD24" s="149">
        <f>[4]TN!AD12</f>
        <v>0</v>
      </c>
      <c r="AE24" s="149">
        <f>[4]TN!AE12</f>
        <v>0</v>
      </c>
    </row>
    <row r="25" spans="1:31" ht="46.8" x14ac:dyDescent="0.25">
      <c r="A25" s="94">
        <v>7</v>
      </c>
      <c r="B25" s="95" t="s">
        <v>49</v>
      </c>
      <c r="C25" s="96" t="s">
        <v>121</v>
      </c>
      <c r="D25" s="94" t="s">
        <v>122</v>
      </c>
      <c r="E25" s="94" t="s">
        <v>115</v>
      </c>
      <c r="F25" s="36">
        <f>[4]TN!F13</f>
        <v>0</v>
      </c>
      <c r="G25" s="36">
        <f>[4]TN!G13</f>
        <v>0</v>
      </c>
      <c r="H25" s="36">
        <f>[4]TN!H13</f>
        <v>0</v>
      </c>
      <c r="I25" s="36">
        <f>[4]TN!I13</f>
        <v>0</v>
      </c>
      <c r="J25" s="36">
        <f>[4]TN!J13</f>
        <v>0</v>
      </c>
      <c r="K25" s="36">
        <f>[4]TN!K13</f>
        <v>0</v>
      </c>
      <c r="L25" s="36">
        <f>[4]TN!L13</f>
        <v>0</v>
      </c>
      <c r="M25" s="36">
        <f>[4]TN!M13</f>
        <v>0</v>
      </c>
      <c r="N25" s="36">
        <f>[4]TN!N13</f>
        <v>0</v>
      </c>
      <c r="O25" s="36">
        <f>[4]TN!O13</f>
        <v>0</v>
      </c>
      <c r="P25" s="36">
        <f>[4]TN!P13</f>
        <v>0</v>
      </c>
      <c r="Q25" s="36">
        <f>[4]TN!Q13</f>
        <v>0</v>
      </c>
      <c r="R25" s="36">
        <f>[4]TN!R13</f>
        <v>0</v>
      </c>
      <c r="S25" s="36">
        <f>[4]TN!S13</f>
        <v>0</v>
      </c>
      <c r="T25" s="36">
        <f>[4]TN!T13</f>
        <v>0</v>
      </c>
      <c r="U25" s="36">
        <f>[4]TN!U13</f>
        <v>0</v>
      </c>
      <c r="V25" s="36">
        <f>[4]TN!V13</f>
        <v>0</v>
      </c>
      <c r="W25" s="36">
        <f>[4]TN!W13</f>
        <v>0</v>
      </c>
      <c r="X25" s="36">
        <f>[4]TN!X13</f>
        <v>0</v>
      </c>
      <c r="Y25" s="36">
        <f>[4]TN!Y13</f>
        <v>0</v>
      </c>
      <c r="Z25" s="36">
        <f>[4]TN!Z13</f>
        <v>0</v>
      </c>
      <c r="AA25" s="36">
        <f>[4]TN!AA13</f>
        <v>0</v>
      </c>
      <c r="AB25" s="36">
        <f>[4]TN!AB13</f>
        <v>0</v>
      </c>
      <c r="AC25" s="36">
        <f>[4]TN!AC13</f>
        <v>0</v>
      </c>
      <c r="AD25" s="149">
        <f>[4]TN!AD13</f>
        <v>0</v>
      </c>
      <c r="AE25" s="149">
        <f>[4]TN!AE13</f>
        <v>0</v>
      </c>
    </row>
    <row r="26" spans="1:31" ht="46.8" x14ac:dyDescent="0.25">
      <c r="A26" s="94">
        <v>8</v>
      </c>
      <c r="B26" s="95" t="s">
        <v>50</v>
      </c>
      <c r="C26" s="96" t="s">
        <v>120</v>
      </c>
      <c r="D26" s="94" t="s">
        <v>123</v>
      </c>
      <c r="E26" s="94" t="s">
        <v>124</v>
      </c>
      <c r="F26" s="36">
        <f>[4]TN!F14</f>
        <v>0</v>
      </c>
      <c r="G26" s="36">
        <f>[4]TN!G14</f>
        <v>0</v>
      </c>
      <c r="H26" s="36">
        <f>[4]TN!H14</f>
        <v>0</v>
      </c>
      <c r="I26" s="36">
        <f>[4]TN!I14</f>
        <v>0</v>
      </c>
      <c r="J26" s="36">
        <f>[4]TN!J14</f>
        <v>0</v>
      </c>
      <c r="K26" s="36">
        <f>[4]TN!K14</f>
        <v>0</v>
      </c>
      <c r="L26" s="36">
        <f>[4]TN!L14</f>
        <v>0</v>
      </c>
      <c r="M26" s="36">
        <f>[4]TN!M14</f>
        <v>0</v>
      </c>
      <c r="N26" s="36">
        <f>[4]TN!N14</f>
        <v>0</v>
      </c>
      <c r="O26" s="36">
        <f>[4]TN!O14</f>
        <v>0</v>
      </c>
      <c r="P26" s="36">
        <f>[4]TN!P14</f>
        <v>0</v>
      </c>
      <c r="Q26" s="36">
        <f>[4]TN!Q14</f>
        <v>0</v>
      </c>
      <c r="R26" s="36">
        <f>[4]TN!R14</f>
        <v>0</v>
      </c>
      <c r="S26" s="36">
        <f>[4]TN!S14</f>
        <v>0</v>
      </c>
      <c r="T26" s="36">
        <f>[4]TN!T14</f>
        <v>0</v>
      </c>
      <c r="U26" s="36">
        <f>[4]TN!U14</f>
        <v>0</v>
      </c>
      <c r="V26" s="36">
        <f>[4]TN!V14</f>
        <v>0</v>
      </c>
      <c r="W26" s="36">
        <f>[4]TN!W14</f>
        <v>0</v>
      </c>
      <c r="X26" s="36">
        <f>[4]TN!X14</f>
        <v>0</v>
      </c>
      <c r="Y26" s="36">
        <f>[4]TN!Y14</f>
        <v>0</v>
      </c>
      <c r="Z26" s="36">
        <f>[4]TN!Z14</f>
        <v>0</v>
      </c>
      <c r="AA26" s="36">
        <f>[4]TN!AA14</f>
        <v>0</v>
      </c>
      <c r="AB26" s="36">
        <f>[4]TN!AB14</f>
        <v>0</v>
      </c>
      <c r="AC26" s="36">
        <f>[4]TN!AC14</f>
        <v>0</v>
      </c>
      <c r="AD26" s="149">
        <f>[4]TN!AD14</f>
        <v>0</v>
      </c>
      <c r="AE26" s="149">
        <f>[4]TN!AE14</f>
        <v>0</v>
      </c>
    </row>
    <row r="27" spans="1:31" ht="98.25" customHeight="1" x14ac:dyDescent="0.25">
      <c r="A27" s="94">
        <v>9</v>
      </c>
      <c r="B27" s="97" t="s">
        <v>201</v>
      </c>
      <c r="C27" s="96" t="s">
        <v>125</v>
      </c>
      <c r="D27" s="94" t="s">
        <v>126</v>
      </c>
      <c r="E27" s="94" t="s">
        <v>127</v>
      </c>
      <c r="F27" s="36">
        <f>[4]TN!F15</f>
        <v>0</v>
      </c>
      <c r="G27" s="36">
        <f>[4]TN!G15</f>
        <v>0</v>
      </c>
      <c r="H27" s="36">
        <f>[4]TN!H15</f>
        <v>0</v>
      </c>
      <c r="I27" s="36">
        <f>[4]TN!I15</f>
        <v>0</v>
      </c>
      <c r="J27" s="36">
        <f>[4]TN!J15</f>
        <v>0</v>
      </c>
      <c r="K27" s="36">
        <f>[4]TN!K15</f>
        <v>0</v>
      </c>
      <c r="L27" s="36">
        <f>[4]TN!L15</f>
        <v>0</v>
      </c>
      <c r="M27" s="36">
        <f>[4]TN!M15</f>
        <v>0</v>
      </c>
      <c r="N27" s="36">
        <f>[4]TN!N15</f>
        <v>0</v>
      </c>
      <c r="O27" s="36">
        <f>[4]TN!O15</f>
        <v>0</v>
      </c>
      <c r="P27" s="36">
        <f>[4]TN!P15</f>
        <v>0</v>
      </c>
      <c r="Q27" s="36">
        <f>[4]TN!Q15</f>
        <v>0</v>
      </c>
      <c r="R27" s="36">
        <f>[4]TN!R15</f>
        <v>0</v>
      </c>
      <c r="S27" s="36">
        <f>[4]TN!S15</f>
        <v>0</v>
      </c>
      <c r="T27" s="36">
        <f>[4]TN!T15</f>
        <v>0</v>
      </c>
      <c r="U27" s="36">
        <f>[4]TN!U15</f>
        <v>0</v>
      </c>
      <c r="V27" s="36">
        <f>[4]TN!V15</f>
        <v>0</v>
      </c>
      <c r="W27" s="36">
        <f>[4]TN!W15</f>
        <v>0</v>
      </c>
      <c r="X27" s="36">
        <f>[4]TN!X15</f>
        <v>0</v>
      </c>
      <c r="Y27" s="36">
        <f>[4]TN!Y15</f>
        <v>0</v>
      </c>
      <c r="Z27" s="36">
        <f>[4]TN!Z15</f>
        <v>0</v>
      </c>
      <c r="AA27" s="36">
        <f>[4]TN!AA15</f>
        <v>0</v>
      </c>
      <c r="AB27" s="36">
        <f>[4]TN!AB15</f>
        <v>0</v>
      </c>
      <c r="AC27" s="36">
        <f>[4]TN!AC15</f>
        <v>0</v>
      </c>
      <c r="AD27" s="149">
        <f>[4]TN!AD15</f>
        <v>0</v>
      </c>
      <c r="AE27" s="149">
        <f>[4]TN!AE15</f>
        <v>0</v>
      </c>
    </row>
    <row r="28" spans="1:31" ht="46.8" x14ac:dyDescent="0.25">
      <c r="A28" s="94">
        <v>10</v>
      </c>
      <c r="B28" s="95" t="s">
        <v>51</v>
      </c>
      <c r="C28" s="96" t="s">
        <v>128</v>
      </c>
      <c r="D28" s="94" t="s">
        <v>122</v>
      </c>
      <c r="E28" s="94" t="s">
        <v>115</v>
      </c>
      <c r="F28" s="36">
        <f>[4]TN!F16</f>
        <v>0</v>
      </c>
      <c r="G28" s="36">
        <f>[4]TN!G16</f>
        <v>0</v>
      </c>
      <c r="H28" s="36">
        <f>[4]TN!H16</f>
        <v>0</v>
      </c>
      <c r="I28" s="36">
        <f>[4]TN!I16</f>
        <v>0</v>
      </c>
      <c r="J28" s="36">
        <f>[4]TN!J16</f>
        <v>0</v>
      </c>
      <c r="K28" s="36">
        <f>[4]TN!K16</f>
        <v>0</v>
      </c>
      <c r="L28" s="36">
        <f>[4]TN!L16</f>
        <v>0</v>
      </c>
      <c r="M28" s="36">
        <f>[4]TN!M16</f>
        <v>0</v>
      </c>
      <c r="N28" s="36">
        <f>[4]TN!N16</f>
        <v>0</v>
      </c>
      <c r="O28" s="36">
        <f>[4]TN!O16</f>
        <v>0</v>
      </c>
      <c r="P28" s="36">
        <f>[4]TN!P16</f>
        <v>0</v>
      </c>
      <c r="Q28" s="36">
        <f>[4]TN!Q16</f>
        <v>0</v>
      </c>
      <c r="R28" s="36">
        <f>[4]TN!R16</f>
        <v>0</v>
      </c>
      <c r="S28" s="36">
        <f>[4]TN!S16</f>
        <v>0</v>
      </c>
      <c r="T28" s="36">
        <f>[4]TN!T16</f>
        <v>0</v>
      </c>
      <c r="U28" s="36">
        <f>[4]TN!U16</f>
        <v>0</v>
      </c>
      <c r="V28" s="36">
        <f>[4]TN!V16</f>
        <v>0</v>
      </c>
      <c r="W28" s="36">
        <f>[4]TN!W16</f>
        <v>0</v>
      </c>
      <c r="X28" s="36">
        <f>[4]TN!X16</f>
        <v>0</v>
      </c>
      <c r="Y28" s="36">
        <f>[4]TN!Y16</f>
        <v>0</v>
      </c>
      <c r="Z28" s="36">
        <f>[4]TN!Z16</f>
        <v>0</v>
      </c>
      <c r="AA28" s="36">
        <f>[4]TN!AA16</f>
        <v>0</v>
      </c>
      <c r="AB28" s="36">
        <f>[4]TN!AB16</f>
        <v>0</v>
      </c>
      <c r="AC28" s="36">
        <f>[4]TN!AC16</f>
        <v>0</v>
      </c>
      <c r="AD28" s="149">
        <f>[4]TN!AD16</f>
        <v>0</v>
      </c>
      <c r="AE28" s="149">
        <f>[4]TN!AE16</f>
        <v>0</v>
      </c>
    </row>
    <row r="29" spans="1:31" ht="62.4" x14ac:dyDescent="0.25">
      <c r="A29" s="94">
        <v>11</v>
      </c>
      <c r="B29" s="101" t="s">
        <v>52</v>
      </c>
      <c r="C29" s="96" t="s">
        <v>129</v>
      </c>
      <c r="D29" s="94" t="s">
        <v>130</v>
      </c>
      <c r="E29" s="94" t="s">
        <v>131</v>
      </c>
      <c r="F29" s="36">
        <f>[4]TN!F17</f>
        <v>0</v>
      </c>
      <c r="G29" s="36">
        <f>[4]TN!G17</f>
        <v>0</v>
      </c>
      <c r="H29" s="36">
        <f>[4]TN!H17</f>
        <v>0</v>
      </c>
      <c r="I29" s="36">
        <f>[4]TN!I17</f>
        <v>0</v>
      </c>
      <c r="J29" s="36">
        <f>[4]TN!J17</f>
        <v>0</v>
      </c>
      <c r="K29" s="36">
        <f>[4]TN!K17</f>
        <v>0</v>
      </c>
      <c r="L29" s="36">
        <f>[4]TN!L17</f>
        <v>0</v>
      </c>
      <c r="M29" s="36">
        <f>[4]TN!M17</f>
        <v>0</v>
      </c>
      <c r="N29" s="36">
        <f>[4]TN!N17</f>
        <v>0</v>
      </c>
      <c r="O29" s="36">
        <f>[4]TN!O17</f>
        <v>0</v>
      </c>
      <c r="P29" s="36">
        <f>[4]TN!P17</f>
        <v>0</v>
      </c>
      <c r="Q29" s="36">
        <f>[4]TN!Q17</f>
        <v>0</v>
      </c>
      <c r="R29" s="36">
        <f>[4]TN!R17</f>
        <v>0</v>
      </c>
      <c r="S29" s="36">
        <f>[4]TN!S17</f>
        <v>0</v>
      </c>
      <c r="T29" s="36">
        <f>[4]TN!T17</f>
        <v>0</v>
      </c>
      <c r="U29" s="36">
        <f>[4]TN!U17</f>
        <v>0</v>
      </c>
      <c r="V29" s="36">
        <f>[4]TN!V17</f>
        <v>0</v>
      </c>
      <c r="W29" s="36">
        <f>[4]TN!W17</f>
        <v>0</v>
      </c>
      <c r="X29" s="36">
        <f>[4]TN!X17</f>
        <v>0</v>
      </c>
      <c r="Y29" s="36">
        <f>[4]TN!Y17</f>
        <v>0</v>
      </c>
      <c r="Z29" s="36">
        <f>[4]TN!Z17</f>
        <v>0</v>
      </c>
      <c r="AA29" s="36">
        <f>[4]TN!AA17</f>
        <v>0</v>
      </c>
      <c r="AB29" s="36">
        <f>[4]TN!AB17</f>
        <v>0</v>
      </c>
      <c r="AC29" s="36">
        <f>[4]TN!AC17</f>
        <v>0</v>
      </c>
      <c r="AD29" s="149">
        <f>[4]TN!AD17</f>
        <v>0</v>
      </c>
      <c r="AE29" s="149">
        <f>[4]TN!AE17</f>
        <v>0</v>
      </c>
    </row>
    <row r="30" spans="1:31" ht="93.6" x14ac:dyDescent="0.25">
      <c r="A30" s="94">
        <v>12</v>
      </c>
      <c r="B30" s="95" t="s">
        <v>202</v>
      </c>
      <c r="C30" s="94" t="s">
        <v>208</v>
      </c>
      <c r="D30" s="94" t="s">
        <v>132</v>
      </c>
      <c r="E30" s="94" t="s">
        <v>133</v>
      </c>
      <c r="F30" s="36">
        <f>[4]TN!F18</f>
        <v>0</v>
      </c>
      <c r="G30" s="36">
        <f>[4]TN!G18</f>
        <v>0</v>
      </c>
      <c r="H30" s="36">
        <f>[4]TN!H18</f>
        <v>0</v>
      </c>
      <c r="I30" s="36">
        <f>[4]TN!I18</f>
        <v>0</v>
      </c>
      <c r="J30" s="36">
        <f>[4]TN!J18</f>
        <v>0</v>
      </c>
      <c r="K30" s="36">
        <f>[4]TN!K18</f>
        <v>0</v>
      </c>
      <c r="L30" s="36">
        <f>[4]TN!L18</f>
        <v>0</v>
      </c>
      <c r="M30" s="36">
        <f>[4]TN!M18</f>
        <v>0</v>
      </c>
      <c r="N30" s="36">
        <f>[4]TN!N18</f>
        <v>0</v>
      </c>
      <c r="O30" s="36">
        <f>[4]TN!O18</f>
        <v>0</v>
      </c>
      <c r="P30" s="36">
        <f>[4]TN!P18</f>
        <v>0</v>
      </c>
      <c r="Q30" s="36">
        <f>[4]TN!Q18</f>
        <v>0</v>
      </c>
      <c r="R30" s="36">
        <f>[4]TN!R18</f>
        <v>0</v>
      </c>
      <c r="S30" s="36">
        <f>[4]TN!S18</f>
        <v>0</v>
      </c>
      <c r="T30" s="36">
        <f>[4]TN!T18</f>
        <v>0</v>
      </c>
      <c r="U30" s="36">
        <f>[4]TN!U18</f>
        <v>0</v>
      </c>
      <c r="V30" s="36">
        <f>[4]TN!V18</f>
        <v>0</v>
      </c>
      <c r="W30" s="36">
        <f>[4]TN!W18</f>
        <v>0</v>
      </c>
      <c r="X30" s="36">
        <f>[4]TN!X18</f>
        <v>0</v>
      </c>
      <c r="Y30" s="36">
        <f>[4]TN!Y18</f>
        <v>0</v>
      </c>
      <c r="Z30" s="36">
        <f>[4]TN!Z18</f>
        <v>0</v>
      </c>
      <c r="AA30" s="36">
        <f>[4]TN!AA18</f>
        <v>0</v>
      </c>
      <c r="AB30" s="36">
        <f>[4]TN!AB18</f>
        <v>0</v>
      </c>
      <c r="AC30" s="36">
        <f>[4]TN!AC18</f>
        <v>0</v>
      </c>
      <c r="AD30" s="149">
        <f>[4]TN!AD18</f>
        <v>0</v>
      </c>
      <c r="AE30" s="149">
        <f>[4]TN!AE18</f>
        <v>0</v>
      </c>
    </row>
    <row r="31" spans="1:31" ht="109.2" x14ac:dyDescent="0.25">
      <c r="A31" s="94">
        <v>13</v>
      </c>
      <c r="B31" s="95" t="s">
        <v>203</v>
      </c>
      <c r="C31" s="96" t="s">
        <v>204</v>
      </c>
      <c r="D31" s="94" t="s">
        <v>132</v>
      </c>
      <c r="E31" s="94" t="s">
        <v>132</v>
      </c>
      <c r="F31" s="36">
        <f>[4]TN!F19</f>
        <v>0</v>
      </c>
      <c r="G31" s="36">
        <f>[4]TN!G19</f>
        <v>0</v>
      </c>
      <c r="H31" s="36">
        <f>[4]TN!H19</f>
        <v>0</v>
      </c>
      <c r="I31" s="36">
        <f>[4]TN!I19</f>
        <v>0</v>
      </c>
      <c r="J31" s="36">
        <f>[4]TN!J19</f>
        <v>0</v>
      </c>
      <c r="K31" s="36">
        <f>[4]TN!K19</f>
        <v>0</v>
      </c>
      <c r="L31" s="36">
        <f>[4]TN!L19</f>
        <v>0</v>
      </c>
      <c r="M31" s="36">
        <f>[4]TN!M19</f>
        <v>0</v>
      </c>
      <c r="N31" s="36">
        <f>[4]TN!N19</f>
        <v>0</v>
      </c>
      <c r="O31" s="36">
        <f>[4]TN!O19</f>
        <v>0</v>
      </c>
      <c r="P31" s="36">
        <f>[4]TN!P19</f>
        <v>0</v>
      </c>
      <c r="Q31" s="36">
        <f>[4]TN!Q19</f>
        <v>0</v>
      </c>
      <c r="R31" s="36">
        <f>[4]TN!R19</f>
        <v>0</v>
      </c>
      <c r="S31" s="36">
        <f>[4]TN!S19</f>
        <v>0</v>
      </c>
      <c r="T31" s="36">
        <f>[4]TN!T19</f>
        <v>0</v>
      </c>
      <c r="U31" s="36">
        <f>[4]TN!U19</f>
        <v>0</v>
      </c>
      <c r="V31" s="36">
        <f>[4]TN!V19</f>
        <v>0</v>
      </c>
      <c r="W31" s="36">
        <f>[4]TN!W19</f>
        <v>0</v>
      </c>
      <c r="X31" s="36">
        <f>[4]TN!X19</f>
        <v>0</v>
      </c>
      <c r="Y31" s="36">
        <f>[4]TN!Y19</f>
        <v>0</v>
      </c>
      <c r="Z31" s="36">
        <f>[4]TN!Z19</f>
        <v>0</v>
      </c>
      <c r="AA31" s="36">
        <f>[4]TN!AA19</f>
        <v>0</v>
      </c>
      <c r="AB31" s="36">
        <f>[4]TN!AB19</f>
        <v>0</v>
      </c>
      <c r="AC31" s="36">
        <f>[4]TN!AC19</f>
        <v>0</v>
      </c>
      <c r="AD31" s="149">
        <f>[4]TN!AD19</f>
        <v>0</v>
      </c>
      <c r="AE31" s="149">
        <f>[4]TN!AE19</f>
        <v>0</v>
      </c>
    </row>
    <row r="32" spans="1:31" ht="147.75" customHeight="1" x14ac:dyDescent="0.25">
      <c r="A32" s="94">
        <v>14</v>
      </c>
      <c r="B32" s="95" t="s">
        <v>205</v>
      </c>
      <c r="C32" s="96" t="s">
        <v>121</v>
      </c>
      <c r="D32" s="94" t="s">
        <v>132</v>
      </c>
      <c r="E32" s="94" t="s">
        <v>132</v>
      </c>
      <c r="F32" s="36">
        <f>[4]TN!F20</f>
        <v>0</v>
      </c>
      <c r="G32" s="36">
        <f>[4]TN!G20</f>
        <v>0</v>
      </c>
      <c r="H32" s="36">
        <f>[4]TN!H20</f>
        <v>0</v>
      </c>
      <c r="I32" s="36">
        <f>[4]TN!I20</f>
        <v>0</v>
      </c>
      <c r="J32" s="36">
        <f>[4]TN!J20</f>
        <v>0</v>
      </c>
      <c r="K32" s="36">
        <f>[4]TN!K20</f>
        <v>0</v>
      </c>
      <c r="L32" s="36">
        <f>[4]TN!L20</f>
        <v>0</v>
      </c>
      <c r="M32" s="36">
        <f>[4]TN!M20</f>
        <v>0</v>
      </c>
      <c r="N32" s="36">
        <f>[4]TN!N20</f>
        <v>0</v>
      </c>
      <c r="O32" s="36">
        <f>[4]TN!O20</f>
        <v>0</v>
      </c>
      <c r="P32" s="36">
        <f>[4]TN!P20</f>
        <v>0</v>
      </c>
      <c r="Q32" s="36">
        <f>[4]TN!Q20</f>
        <v>0</v>
      </c>
      <c r="R32" s="36">
        <f>[4]TN!R20</f>
        <v>0</v>
      </c>
      <c r="S32" s="36">
        <f>[4]TN!S20</f>
        <v>0</v>
      </c>
      <c r="T32" s="36">
        <f>[4]TN!T20</f>
        <v>0</v>
      </c>
      <c r="U32" s="36">
        <f>[4]TN!U20</f>
        <v>0</v>
      </c>
      <c r="V32" s="36">
        <f>[4]TN!V20</f>
        <v>0</v>
      </c>
      <c r="W32" s="36">
        <f>[4]TN!W20</f>
        <v>0</v>
      </c>
      <c r="X32" s="36">
        <f>[4]TN!X20</f>
        <v>0</v>
      </c>
      <c r="Y32" s="36">
        <f>[4]TN!Y20</f>
        <v>0</v>
      </c>
      <c r="Z32" s="36">
        <f>[4]TN!Z20</f>
        <v>0</v>
      </c>
      <c r="AA32" s="36">
        <f>[4]TN!AA20</f>
        <v>0</v>
      </c>
      <c r="AB32" s="36">
        <f>[4]TN!AB20</f>
        <v>0</v>
      </c>
      <c r="AC32" s="36">
        <f>[4]TN!AC20</f>
        <v>0</v>
      </c>
      <c r="AD32" s="149">
        <f>[4]TN!AD20</f>
        <v>0</v>
      </c>
      <c r="AE32" s="149">
        <f>[4]TN!AE20</f>
        <v>0</v>
      </c>
    </row>
    <row r="33" spans="1:31" ht="46.8" x14ac:dyDescent="0.25">
      <c r="A33" s="94">
        <v>15</v>
      </c>
      <c r="B33" s="95" t="s">
        <v>206</v>
      </c>
      <c r="C33" s="94" t="s">
        <v>133</v>
      </c>
      <c r="D33" s="94" t="s">
        <v>207</v>
      </c>
      <c r="E33" s="94" t="s">
        <v>207</v>
      </c>
      <c r="F33" s="36">
        <f>[4]TN!F21</f>
        <v>0</v>
      </c>
      <c r="G33" s="36">
        <f>[4]TN!G21</f>
        <v>0</v>
      </c>
      <c r="H33" s="36">
        <f>[4]TN!H21</f>
        <v>0</v>
      </c>
      <c r="I33" s="36">
        <f>[4]TN!I21</f>
        <v>0</v>
      </c>
      <c r="J33" s="36">
        <f>[4]TN!J21</f>
        <v>0</v>
      </c>
      <c r="K33" s="36">
        <f>[4]TN!K21</f>
        <v>0</v>
      </c>
      <c r="L33" s="36">
        <f>[4]TN!L21</f>
        <v>0</v>
      </c>
      <c r="M33" s="36">
        <f>[4]TN!M21</f>
        <v>0</v>
      </c>
      <c r="N33" s="36">
        <f>[4]TN!N21</f>
        <v>0</v>
      </c>
      <c r="O33" s="137">
        <f>[4]TN!O21</f>
        <v>0</v>
      </c>
      <c r="P33" s="36">
        <f>[4]TN!P21</f>
        <v>0</v>
      </c>
      <c r="Q33" s="36">
        <f>[4]TN!Q21</f>
        <v>0</v>
      </c>
      <c r="R33" s="36">
        <f>[4]TN!R21</f>
        <v>0</v>
      </c>
      <c r="S33" s="36">
        <f>[4]TN!S21</f>
        <v>0</v>
      </c>
      <c r="T33" s="36">
        <f>[4]TN!T21</f>
        <v>0</v>
      </c>
      <c r="U33" s="36">
        <f>[4]TN!U21</f>
        <v>0</v>
      </c>
      <c r="V33" s="36">
        <f>[4]TN!V21</f>
        <v>0</v>
      </c>
      <c r="W33" s="36">
        <f>[4]TN!W21</f>
        <v>0</v>
      </c>
      <c r="X33" s="36">
        <f>[4]TN!X21</f>
        <v>0</v>
      </c>
      <c r="Y33" s="36">
        <f>[4]TN!Y21</f>
        <v>130</v>
      </c>
      <c r="Z33" s="36">
        <f>[4]TN!Z21</f>
        <v>0</v>
      </c>
      <c r="AA33" s="36">
        <f>[4]TN!AA21</f>
        <v>0</v>
      </c>
      <c r="AB33" s="36">
        <f>[4]TN!AB21</f>
        <v>0</v>
      </c>
      <c r="AC33" s="36">
        <f>[4]TN!AC21</f>
        <v>0</v>
      </c>
      <c r="AD33" s="149">
        <f>[4]TN!AD21</f>
        <v>0</v>
      </c>
      <c r="AE33" s="149">
        <f>[4]TN!AE21</f>
        <v>130</v>
      </c>
    </row>
    <row r="34" spans="1:31" ht="15.6" x14ac:dyDescent="0.25">
      <c r="A34" s="28"/>
      <c r="B34" s="37"/>
      <c r="C34" s="28"/>
      <c r="D34" s="28"/>
      <c r="E34" s="2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9"/>
      <c r="AE34" s="39"/>
    </row>
    <row r="35" spans="1:31" ht="15.6" x14ac:dyDescent="0.3">
      <c r="A35" s="40" t="s">
        <v>134</v>
      </c>
      <c r="B35" s="46"/>
      <c r="C35" s="46"/>
      <c r="D35" s="46"/>
      <c r="E35" s="46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ht="15.6" x14ac:dyDescent="0.3">
      <c r="A36" s="40"/>
      <c r="B36" s="46"/>
      <c r="C36" s="46"/>
      <c r="D36" s="46"/>
      <c r="E36" s="46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ht="15.6" x14ac:dyDescent="0.3">
      <c r="A37" s="40"/>
      <c r="B37" s="46"/>
      <c r="C37" s="46"/>
      <c r="D37" s="46"/>
      <c r="E37" s="46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ht="15.6" x14ac:dyDescent="0.3">
      <c r="A38" s="40"/>
      <c r="B38" s="46"/>
      <c r="C38" s="46"/>
      <c r="D38" s="46"/>
      <c r="E38" s="46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15.6" x14ac:dyDescent="0.3">
      <c r="A39" s="40"/>
      <c r="B39" s="46"/>
      <c r="C39" s="46"/>
      <c r="D39" s="46"/>
      <c r="E39" s="46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ht="15.6" x14ac:dyDescent="0.3">
      <c r="A40" s="40"/>
      <c r="B40" s="46"/>
      <c r="C40" s="46"/>
      <c r="D40" s="46"/>
      <c r="E40" s="4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ht="15.6" x14ac:dyDescent="0.3">
      <c r="A41" s="40"/>
      <c r="B41" s="46"/>
      <c r="C41" s="46"/>
      <c r="D41" s="46"/>
      <c r="E41" s="46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x14ac:dyDescent="0.25">
      <c r="C42" s="23"/>
      <c r="D42" s="24"/>
      <c r="E42" s="24"/>
    </row>
    <row r="43" spans="1:31" x14ac:dyDescent="0.25">
      <c r="C43" s="23"/>
      <c r="D43" s="24"/>
      <c r="E43" s="24"/>
    </row>
    <row r="44" spans="1:31" x14ac:dyDescent="0.25">
      <c r="C44" s="23"/>
      <c r="D44" s="24"/>
      <c r="E44" s="24"/>
    </row>
    <row r="45" spans="1:31" x14ac:dyDescent="0.25">
      <c r="C45" s="23"/>
      <c r="D45" s="24"/>
      <c r="E45" s="24"/>
    </row>
  </sheetData>
  <mergeCells count="17">
    <mergeCell ref="A17:A18"/>
    <mergeCell ref="D17:E17"/>
    <mergeCell ref="C17:C18"/>
    <mergeCell ref="B17:B18"/>
    <mergeCell ref="V17:W17"/>
    <mergeCell ref="J17:K17"/>
    <mergeCell ref="L17:M17"/>
    <mergeCell ref="N17:O17"/>
    <mergeCell ref="P17:Q17"/>
    <mergeCell ref="R17:S17"/>
    <mergeCell ref="T17:U17"/>
    <mergeCell ref="F17:G17"/>
    <mergeCell ref="H17:I17"/>
    <mergeCell ref="X17:Y17"/>
    <mergeCell ref="Z17:AA17"/>
    <mergeCell ref="AB17:AC17"/>
    <mergeCell ref="AD17:AE17"/>
  </mergeCells>
  <phoneticPr fontId="2" type="noConversion"/>
  <pageMargins left="0" right="0" top="0" bottom="0" header="0" footer="0"/>
  <pageSetup paperSize="9"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91"/>
  <sheetViews>
    <sheetView zoomScale="80" zoomScaleNormal="80" zoomScaleSheetLayoutView="80" workbookViewId="0">
      <selection activeCell="I77" sqref="I77"/>
    </sheetView>
  </sheetViews>
  <sheetFormatPr defaultColWidth="9.109375" defaultRowHeight="13.2" x14ac:dyDescent="0.25"/>
  <cols>
    <col min="1" max="1" width="6.109375" style="21" customWidth="1"/>
    <col min="2" max="2" width="93.88671875" style="9" customWidth="1"/>
    <col min="3" max="3" width="14.6640625" style="9" customWidth="1"/>
    <col min="4" max="4" width="12" style="21" bestFit="1" customWidth="1"/>
    <col min="5" max="8" width="11.33203125" style="9" bestFit="1" customWidth="1"/>
    <col min="9" max="9" width="11.44140625" style="19" bestFit="1" customWidth="1"/>
    <col min="10" max="16384" width="9.109375" style="9"/>
  </cols>
  <sheetData>
    <row r="1" spans="1:9" x14ac:dyDescent="0.25">
      <c r="B1" s="33"/>
      <c r="C1" s="33"/>
      <c r="D1" s="34"/>
      <c r="E1" s="33"/>
      <c r="F1" s="33"/>
      <c r="G1" s="33"/>
      <c r="H1" s="33"/>
      <c r="I1" s="33"/>
    </row>
    <row r="2" spans="1:9" x14ac:dyDescent="0.25">
      <c r="B2" s="33"/>
      <c r="C2" s="33"/>
      <c r="D2" s="34"/>
      <c r="E2" s="33"/>
      <c r="F2" s="33"/>
      <c r="G2" s="33"/>
      <c r="H2" s="33"/>
      <c r="I2" s="33"/>
    </row>
    <row r="3" spans="1:9" x14ac:dyDescent="0.25">
      <c r="B3" s="33"/>
      <c r="C3" s="33"/>
      <c r="D3" s="34"/>
      <c r="E3" s="33"/>
      <c r="F3" s="33"/>
      <c r="G3" s="33"/>
      <c r="H3" s="33"/>
      <c r="I3" s="33"/>
    </row>
    <row r="4" spans="1:9" x14ac:dyDescent="0.25">
      <c r="B4" s="33"/>
      <c r="C4" s="33"/>
      <c r="D4" s="34"/>
      <c r="E4" s="33"/>
      <c r="F4" s="33"/>
      <c r="G4" s="33"/>
      <c r="H4" s="33"/>
      <c r="I4" s="33"/>
    </row>
    <row r="5" spans="1:9" x14ac:dyDescent="0.25">
      <c r="B5" s="33"/>
      <c r="C5" s="33"/>
      <c r="D5" s="34"/>
      <c r="E5" s="33"/>
      <c r="F5" s="33"/>
      <c r="G5" s="33"/>
      <c r="H5" s="33"/>
      <c r="I5" s="33"/>
    </row>
    <row r="6" spans="1:9" x14ac:dyDescent="0.25">
      <c r="B6" s="33"/>
      <c r="C6" s="33"/>
      <c r="D6" s="34"/>
      <c r="E6" s="33"/>
      <c r="F6" s="33"/>
      <c r="G6" s="33"/>
      <c r="H6" s="33"/>
      <c r="I6" s="33"/>
    </row>
    <row r="7" spans="1:9" x14ac:dyDescent="0.25">
      <c r="B7" s="33"/>
      <c r="C7" s="33"/>
      <c r="D7" s="34"/>
      <c r="E7" s="33"/>
      <c r="F7" s="33"/>
      <c r="G7" s="33"/>
      <c r="H7" s="33"/>
      <c r="I7" s="33"/>
    </row>
    <row r="8" spans="1:9" x14ac:dyDescent="0.25">
      <c r="B8" s="33"/>
      <c r="C8" s="33"/>
      <c r="D8" s="34"/>
      <c r="E8" s="33"/>
      <c r="F8" s="33"/>
      <c r="G8" s="33"/>
      <c r="H8" s="33"/>
      <c r="I8" s="33"/>
    </row>
    <row r="9" spans="1:9" x14ac:dyDescent="0.25">
      <c r="B9" s="33"/>
      <c r="C9" s="33"/>
      <c r="D9" s="34"/>
      <c r="E9" s="33"/>
      <c r="F9" s="33"/>
      <c r="G9" s="33"/>
      <c r="H9" s="33"/>
      <c r="I9" s="33"/>
    </row>
    <row r="10" spans="1:9" ht="15.6" x14ac:dyDescent="0.25">
      <c r="A10" s="35"/>
      <c r="B10" s="68" t="s">
        <v>58</v>
      </c>
      <c r="C10" s="35"/>
      <c r="D10" s="35"/>
      <c r="E10" s="35"/>
      <c r="F10" s="35"/>
      <c r="G10" s="35"/>
      <c r="H10" s="35"/>
      <c r="I10" s="41"/>
    </row>
    <row r="11" spans="1:9" ht="15.6" x14ac:dyDescent="0.25">
      <c r="A11" s="35"/>
      <c r="B11" s="35"/>
      <c r="C11" s="35"/>
      <c r="D11" s="35"/>
      <c r="E11" s="35"/>
      <c r="F11" s="35"/>
      <c r="G11" s="35"/>
      <c r="H11" s="35"/>
      <c r="I11" s="41"/>
    </row>
    <row r="12" spans="1:9" ht="26.4" x14ac:dyDescent="0.25">
      <c r="A12" s="98" t="s">
        <v>183</v>
      </c>
      <c r="B12" s="98" t="s">
        <v>1</v>
      </c>
      <c r="C12" s="98" t="s">
        <v>59</v>
      </c>
      <c r="D12" s="98" t="s">
        <v>21</v>
      </c>
      <c r="E12" s="138" t="s">
        <v>30</v>
      </c>
      <c r="F12" s="138" t="s">
        <v>31</v>
      </c>
      <c r="G12" s="138" t="s">
        <v>32</v>
      </c>
      <c r="H12" s="138" t="s">
        <v>39</v>
      </c>
      <c r="I12" s="89" t="s">
        <v>221</v>
      </c>
    </row>
    <row r="13" spans="1:9" x14ac:dyDescent="0.25">
      <c r="A13" s="108">
        <v>1</v>
      </c>
      <c r="B13" s="109" t="s">
        <v>60</v>
      </c>
      <c r="C13" s="108" t="s">
        <v>61</v>
      </c>
      <c r="D13" s="110" t="s">
        <v>22</v>
      </c>
      <c r="E13" s="140">
        <f>'[5]Anual TR. '!E6</f>
        <v>13702</v>
      </c>
      <c r="F13" s="140">
        <f>'[5]Anual TR. '!F6</f>
        <v>11628</v>
      </c>
      <c r="G13" s="140">
        <f>'[5]Anual TR. '!G6</f>
        <v>11915</v>
      </c>
      <c r="H13" s="140">
        <f>'[5]Anual TR. '!H6</f>
        <v>11715</v>
      </c>
      <c r="I13" s="141">
        <f>'[5]Anual TR. '!I6</f>
        <v>48960</v>
      </c>
    </row>
    <row r="14" spans="1:9" ht="26.4" x14ac:dyDescent="0.25">
      <c r="A14" s="111">
        <v>2</v>
      </c>
      <c r="B14" s="112" t="s">
        <v>62</v>
      </c>
      <c r="C14" s="111" t="s">
        <v>61</v>
      </c>
      <c r="D14" s="111" t="s">
        <v>22</v>
      </c>
      <c r="E14" s="142">
        <f>'[5]Anual TR. '!E7</f>
        <v>5</v>
      </c>
      <c r="F14" s="142">
        <f>'[5]Anual TR. '!F7</f>
        <v>0</v>
      </c>
      <c r="G14" s="142">
        <f>'[5]Anual TR. '!G7</f>
        <v>0</v>
      </c>
      <c r="H14" s="142">
        <f>'[5]Anual TR. '!H7</f>
        <v>0</v>
      </c>
      <c r="I14" s="143">
        <f>'[5]Anual TR. '!I7</f>
        <v>5</v>
      </c>
    </row>
    <row r="15" spans="1:9" ht="26.4" x14ac:dyDescent="0.25">
      <c r="A15" s="111">
        <v>3</v>
      </c>
      <c r="B15" s="112" t="s">
        <v>63</v>
      </c>
      <c r="C15" s="111" t="s">
        <v>61</v>
      </c>
      <c r="D15" s="111" t="s">
        <v>22</v>
      </c>
      <c r="E15" s="142">
        <f>'[5]Anual TR. '!E8</f>
        <v>11.123518518518518</v>
      </c>
      <c r="F15" s="142">
        <f>'[5]Anual TR. '!F8</f>
        <v>12.206481481481482</v>
      </c>
      <c r="G15" s="142">
        <f>'[5]Anual TR. '!G8</f>
        <v>11.535185185185185</v>
      </c>
      <c r="H15" s="142">
        <f>'[5]Anual TR. '!H8</f>
        <v>10.07037037037037</v>
      </c>
      <c r="I15" s="143">
        <f>'[5]Anual TR. '!I8</f>
        <v>11.233888888888888</v>
      </c>
    </row>
    <row r="16" spans="1:9" x14ac:dyDescent="0.25">
      <c r="A16" s="111">
        <v>4</v>
      </c>
      <c r="B16" s="112" t="s">
        <v>64</v>
      </c>
      <c r="C16" s="111" t="s">
        <v>61</v>
      </c>
      <c r="D16" s="111" t="s">
        <v>22</v>
      </c>
      <c r="E16" s="142">
        <f>'[5]Anual TR. '!E9</f>
        <v>5.3761111111111113</v>
      </c>
      <c r="F16" s="142">
        <f>'[5]Anual TR. '!F9</f>
        <v>5.679444444444445</v>
      </c>
      <c r="G16" s="142">
        <f>'[5]Anual TR. '!G9</f>
        <v>6.0455555555555556</v>
      </c>
      <c r="H16" s="142">
        <f>'[5]Anual TR. '!H9</f>
        <v>5.7079629629629629</v>
      </c>
      <c r="I16" s="143">
        <f>'[5]Anual TR. '!I9</f>
        <v>5.7022685185185189</v>
      </c>
    </row>
    <row r="17" spans="1:9" x14ac:dyDescent="0.25">
      <c r="A17" s="108">
        <v>5</v>
      </c>
      <c r="B17" s="109" t="s">
        <v>65</v>
      </c>
      <c r="C17" s="108" t="s">
        <v>61</v>
      </c>
      <c r="D17" s="108" t="s">
        <v>22</v>
      </c>
      <c r="E17" s="140">
        <f>'[5]Anual TR. '!E10</f>
        <v>0</v>
      </c>
      <c r="F17" s="140">
        <f>'[5]Anual TR. '!F10</f>
        <v>0</v>
      </c>
      <c r="G17" s="140">
        <f>'[5]Anual TR. '!G10</f>
        <v>0</v>
      </c>
      <c r="H17" s="140">
        <f>'[5]Anual TR. '!H10</f>
        <v>0</v>
      </c>
      <c r="I17" s="141">
        <f>'[5]Anual TR. '!I10</f>
        <v>0</v>
      </c>
    </row>
    <row r="18" spans="1:9" x14ac:dyDescent="0.25">
      <c r="A18" s="108">
        <v>6</v>
      </c>
      <c r="B18" s="109" t="s">
        <v>66</v>
      </c>
      <c r="C18" s="108" t="s">
        <v>61</v>
      </c>
      <c r="D18" s="108" t="s">
        <v>22</v>
      </c>
      <c r="E18" s="140">
        <f>'[5]Anual TR. '!E11</f>
        <v>0</v>
      </c>
      <c r="F18" s="140">
        <f>'[5]Anual TR. '!F11</f>
        <v>0</v>
      </c>
      <c r="G18" s="140">
        <f>'[5]Anual TR. '!G11</f>
        <v>0</v>
      </c>
      <c r="H18" s="140">
        <f>'[5]Anual TR. '!H11</f>
        <v>0</v>
      </c>
      <c r="I18" s="141">
        <f>'[5]Anual TR. '!I11</f>
        <v>0</v>
      </c>
    </row>
    <row r="19" spans="1:9" x14ac:dyDescent="0.25">
      <c r="A19" s="108">
        <v>7</v>
      </c>
      <c r="B19" s="109" t="s">
        <v>23</v>
      </c>
      <c r="C19" s="108" t="s">
        <v>61</v>
      </c>
      <c r="D19" s="108" t="s">
        <v>10</v>
      </c>
      <c r="E19" s="140">
        <f>'[5]Anual TR. '!E12</f>
        <v>4614</v>
      </c>
      <c r="F19" s="140">
        <f>'[5]Anual TR. '!F12</f>
        <v>4921</v>
      </c>
      <c r="G19" s="140">
        <f>'[5]Anual TR. '!G12</f>
        <v>5719</v>
      </c>
      <c r="H19" s="140">
        <f>'[5]Anual TR. '!H12</f>
        <v>5518</v>
      </c>
      <c r="I19" s="141">
        <f>'[5]Anual TR. '!I12</f>
        <v>20772</v>
      </c>
    </row>
    <row r="20" spans="1:9" x14ac:dyDescent="0.25">
      <c r="A20" s="108">
        <v>8</v>
      </c>
      <c r="B20" s="109" t="s">
        <v>68</v>
      </c>
      <c r="C20" s="108" t="s">
        <v>61</v>
      </c>
      <c r="D20" s="108" t="s">
        <v>11</v>
      </c>
      <c r="E20" s="140">
        <f>'[5]Anual TR. '!E13</f>
        <v>40</v>
      </c>
      <c r="F20" s="140">
        <f>'[5]Anual TR. '!F13</f>
        <v>60</v>
      </c>
      <c r="G20" s="140">
        <f>'[5]Anual TR. '!G13</f>
        <v>49</v>
      </c>
      <c r="H20" s="140">
        <f>'[5]Anual TR. '!H13</f>
        <v>37</v>
      </c>
      <c r="I20" s="141">
        <f>'[5]Anual TR. '!I13</f>
        <v>186</v>
      </c>
    </row>
    <row r="21" spans="1:9" x14ac:dyDescent="0.25">
      <c r="A21" s="108">
        <v>9</v>
      </c>
      <c r="B21" s="109" t="s">
        <v>23</v>
      </c>
      <c r="C21" s="108" t="s">
        <v>61</v>
      </c>
      <c r="D21" s="108" t="s">
        <v>12</v>
      </c>
      <c r="E21" s="140">
        <f>'[5]Anual TR. '!E14</f>
        <v>1</v>
      </c>
      <c r="F21" s="140">
        <f>'[5]Anual TR. '!F14</f>
        <v>0</v>
      </c>
      <c r="G21" s="140">
        <f>'[5]Anual TR. '!G14</f>
        <v>0</v>
      </c>
      <c r="H21" s="140">
        <f>'[5]Anual TR. '!H14</f>
        <v>1</v>
      </c>
      <c r="I21" s="141">
        <f>'[5]Anual TR. '!I14</f>
        <v>2</v>
      </c>
    </row>
    <row r="22" spans="1:9" x14ac:dyDescent="0.25">
      <c r="A22" s="108">
        <v>10</v>
      </c>
      <c r="B22" s="109" t="s">
        <v>23</v>
      </c>
      <c r="C22" s="108" t="s">
        <v>67</v>
      </c>
      <c r="D22" s="108" t="s">
        <v>22</v>
      </c>
      <c r="E22" s="140">
        <f>'[5]Anual TR. '!E15</f>
        <v>3483</v>
      </c>
      <c r="F22" s="140">
        <f>'[5]Anual TR. '!F15</f>
        <v>3433</v>
      </c>
      <c r="G22" s="140">
        <f>'[5]Anual TR. '!G15</f>
        <v>4001</v>
      </c>
      <c r="H22" s="140">
        <f>'[5]Anual TR. '!H15</f>
        <v>3905</v>
      </c>
      <c r="I22" s="141">
        <f>'[5]Anual TR. '!I15</f>
        <v>14822</v>
      </c>
    </row>
    <row r="23" spans="1:9" x14ac:dyDescent="0.25">
      <c r="A23" s="108">
        <v>11</v>
      </c>
      <c r="B23" s="109" t="s">
        <v>184</v>
      </c>
      <c r="C23" s="108" t="s">
        <v>61</v>
      </c>
      <c r="D23" s="108" t="s">
        <v>10</v>
      </c>
      <c r="E23" s="140">
        <f>'[5]Anual TR. '!E16</f>
        <v>4609</v>
      </c>
      <c r="F23" s="140">
        <f>'[5]Anual TR. '!F16</f>
        <v>4921</v>
      </c>
      <c r="G23" s="140">
        <f>'[5]Anual TR. '!G16</f>
        <v>5704</v>
      </c>
      <c r="H23" s="140">
        <f>'[5]Anual TR. '!H16</f>
        <v>5538</v>
      </c>
      <c r="I23" s="141">
        <f>'[5]Anual TR. '!I16</f>
        <v>20772</v>
      </c>
    </row>
    <row r="24" spans="1:9" x14ac:dyDescent="0.25">
      <c r="A24" s="108">
        <v>12</v>
      </c>
      <c r="B24" s="109" t="s">
        <v>184</v>
      </c>
      <c r="C24" s="108" t="s">
        <v>61</v>
      </c>
      <c r="D24" s="108" t="s">
        <v>11</v>
      </c>
      <c r="E24" s="140">
        <f>'[5]Anual TR. '!E17</f>
        <v>40</v>
      </c>
      <c r="F24" s="140">
        <f>'[5]Anual TR. '!F17</f>
        <v>57</v>
      </c>
      <c r="G24" s="140">
        <f>'[5]Anual TR. '!G17</f>
        <v>52</v>
      </c>
      <c r="H24" s="140">
        <f>'[5]Anual TR. '!H17</f>
        <v>37</v>
      </c>
      <c r="I24" s="141">
        <f>'[5]Anual TR. '!I17</f>
        <v>186</v>
      </c>
    </row>
    <row r="25" spans="1:9" x14ac:dyDescent="0.25">
      <c r="A25" s="108">
        <v>13</v>
      </c>
      <c r="B25" s="109" t="s">
        <v>184</v>
      </c>
      <c r="C25" s="108" t="s">
        <v>61</v>
      </c>
      <c r="D25" s="108" t="s">
        <v>12</v>
      </c>
      <c r="E25" s="140">
        <f>'[5]Anual TR. '!E18</f>
        <v>1</v>
      </c>
      <c r="F25" s="140">
        <f>'[5]Anual TR. '!F18</f>
        <v>0</v>
      </c>
      <c r="G25" s="140">
        <f>'[5]Anual TR. '!G18</f>
        <v>0</v>
      </c>
      <c r="H25" s="140">
        <f>'[5]Anual TR. '!H18</f>
        <v>1</v>
      </c>
      <c r="I25" s="141">
        <f>'[5]Anual TR. '!I18</f>
        <v>2</v>
      </c>
    </row>
    <row r="26" spans="1:9" x14ac:dyDescent="0.25">
      <c r="A26" s="111">
        <v>14</v>
      </c>
      <c r="B26" s="112" t="s">
        <v>69</v>
      </c>
      <c r="C26" s="111" t="s">
        <v>61</v>
      </c>
      <c r="D26" s="111" t="s">
        <v>22</v>
      </c>
      <c r="E26" s="142">
        <f>'[5]Anual TR. '!E19</f>
        <v>9.1777777777777771</v>
      </c>
      <c r="F26" s="142">
        <f>'[5]Anual TR. '!F19</f>
        <v>8.7555555555555546</v>
      </c>
      <c r="G26" s="142">
        <f>'[5]Anual TR. '!G19</f>
        <v>8.2166666666666668</v>
      </c>
      <c r="H26" s="142">
        <f>'[5]Anual TR. '!H19</f>
        <v>8.7516666666666669</v>
      </c>
      <c r="I26" s="143">
        <f>'[5]Anual TR. '!I19</f>
        <v>8.7254166666666659</v>
      </c>
    </row>
    <row r="27" spans="1:9" x14ac:dyDescent="0.25">
      <c r="A27" s="108">
        <v>15</v>
      </c>
      <c r="B27" s="109" t="s">
        <v>70</v>
      </c>
      <c r="C27" s="108" t="s">
        <v>61</v>
      </c>
      <c r="D27" s="108" t="s">
        <v>10</v>
      </c>
      <c r="E27" s="140">
        <f>'[5]Anual TR. '!E20</f>
        <v>2</v>
      </c>
      <c r="F27" s="140">
        <f>'[5]Anual TR. '!F20</f>
        <v>0</v>
      </c>
      <c r="G27" s="140">
        <f>'[5]Anual TR. '!G20</f>
        <v>0</v>
      </c>
      <c r="H27" s="140">
        <f>'[5]Anual TR. '!H20</f>
        <v>5</v>
      </c>
      <c r="I27" s="141">
        <f>'[5]Anual TR. '!I20</f>
        <v>7</v>
      </c>
    </row>
    <row r="28" spans="1:9" x14ac:dyDescent="0.25">
      <c r="A28" s="108">
        <v>16</v>
      </c>
      <c r="B28" s="109" t="s">
        <v>70</v>
      </c>
      <c r="C28" s="108" t="s">
        <v>61</v>
      </c>
      <c r="D28" s="108" t="s">
        <v>11</v>
      </c>
      <c r="E28" s="140">
        <f>'[5]Anual TR. '!E21</f>
        <v>2</v>
      </c>
      <c r="F28" s="140">
        <f>'[5]Anual TR. '!F21</f>
        <v>0</v>
      </c>
      <c r="G28" s="140">
        <f>'[5]Anual TR. '!G21</f>
        <v>0</v>
      </c>
      <c r="H28" s="140">
        <f>'[5]Anual TR. '!H21</f>
        <v>1</v>
      </c>
      <c r="I28" s="141">
        <f>'[5]Anual TR. '!I21</f>
        <v>3</v>
      </c>
    </row>
    <row r="29" spans="1:9" x14ac:dyDescent="0.25">
      <c r="A29" s="108">
        <v>17</v>
      </c>
      <c r="B29" s="109" t="s">
        <v>70</v>
      </c>
      <c r="C29" s="108" t="s">
        <v>61</v>
      </c>
      <c r="D29" s="108" t="s">
        <v>12</v>
      </c>
      <c r="E29" s="140">
        <f>'[5]Anual TR. '!E22</f>
        <v>0</v>
      </c>
      <c r="F29" s="140">
        <f>'[5]Anual TR. '!F22</f>
        <v>0</v>
      </c>
      <c r="G29" s="140">
        <f>'[5]Anual TR. '!G22</f>
        <v>0</v>
      </c>
      <c r="H29" s="140">
        <f>'[5]Anual TR. '!H22</f>
        <v>0</v>
      </c>
      <c r="I29" s="141">
        <f>'[5]Anual TR. '!I22</f>
        <v>0</v>
      </c>
    </row>
    <row r="30" spans="1:9" x14ac:dyDescent="0.25">
      <c r="A30" s="108">
        <v>18</v>
      </c>
      <c r="B30" s="99" t="s">
        <v>71</v>
      </c>
      <c r="C30" s="108" t="s">
        <v>61</v>
      </c>
      <c r="D30" s="108" t="s">
        <v>22</v>
      </c>
      <c r="E30" s="140">
        <f>'[5]Anual TR. '!E23</f>
        <v>0</v>
      </c>
      <c r="F30" s="140">
        <f>'[5]Anual TR. '!F23</f>
        <v>0</v>
      </c>
      <c r="G30" s="140">
        <f>'[5]Anual TR. '!G23</f>
        <v>0</v>
      </c>
      <c r="H30" s="140">
        <f>'[5]Anual TR. '!H23</f>
        <v>0</v>
      </c>
      <c r="I30" s="141">
        <f>'[5]Anual TR. '!I23</f>
        <v>0</v>
      </c>
    </row>
    <row r="31" spans="1:9" ht="26.4" x14ac:dyDescent="0.25">
      <c r="A31" s="111">
        <v>19</v>
      </c>
      <c r="B31" s="112" t="s">
        <v>72</v>
      </c>
      <c r="C31" s="111" t="s">
        <v>61</v>
      </c>
      <c r="D31" s="113" t="s">
        <v>10</v>
      </c>
      <c r="E31" s="142">
        <f>'[5]Anual TR. '!E24</f>
        <v>32.528888888888886</v>
      </c>
      <c r="F31" s="142">
        <f>'[5]Anual TR. '!F24</f>
        <v>46.248333333333335</v>
      </c>
      <c r="G31" s="142">
        <f>'[5]Anual TR. '!G24</f>
        <v>48.926666666666669</v>
      </c>
      <c r="H31" s="142">
        <f>'[5]Anual TR. '!H24</f>
        <v>54.145000000000003</v>
      </c>
      <c r="I31" s="143">
        <f>'[5]Anual TR. '!I24</f>
        <v>45.462222222222223</v>
      </c>
    </row>
    <row r="32" spans="1:9" ht="26.4" x14ac:dyDescent="0.25">
      <c r="A32" s="111">
        <v>20</v>
      </c>
      <c r="B32" s="112" t="s">
        <v>72</v>
      </c>
      <c r="C32" s="111" t="s">
        <v>61</v>
      </c>
      <c r="D32" s="113" t="s">
        <v>11</v>
      </c>
      <c r="E32" s="142">
        <f>'[5]Anual TR. '!E25</f>
        <v>103.66000000000001</v>
      </c>
      <c r="F32" s="142">
        <f>'[5]Anual TR. '!F25</f>
        <v>155.02888888888887</v>
      </c>
      <c r="G32" s="142">
        <f>'[5]Anual TR. '!G25</f>
        <v>130.14916666666667</v>
      </c>
      <c r="H32" s="142">
        <f>'[5]Anual TR. '!H25</f>
        <v>128.82</v>
      </c>
      <c r="I32" s="143">
        <f>'[5]Anual TR. '!I25</f>
        <v>129.41451388888891</v>
      </c>
    </row>
    <row r="33" spans="1:9" ht="26.4" x14ac:dyDescent="0.25">
      <c r="A33" s="111">
        <v>21</v>
      </c>
      <c r="B33" s="112" t="s">
        <v>72</v>
      </c>
      <c r="C33" s="111" t="s">
        <v>61</v>
      </c>
      <c r="D33" s="113" t="s">
        <v>12</v>
      </c>
      <c r="E33" s="142">
        <f>'[5]Anual TR. '!E26</f>
        <v>0</v>
      </c>
      <c r="F33" s="142">
        <f>'[5]Anual TR. '!F26</f>
        <v>0</v>
      </c>
      <c r="G33" s="142">
        <f>'[5]Anual TR. '!G26</f>
        <v>0</v>
      </c>
      <c r="H33" s="142">
        <f>'[5]Anual TR. '!H26</f>
        <v>0</v>
      </c>
      <c r="I33" s="143">
        <f>'[5]Anual TR. '!I26</f>
        <v>0</v>
      </c>
    </row>
    <row r="34" spans="1:9" x14ac:dyDescent="0.25">
      <c r="A34" s="111">
        <v>22</v>
      </c>
      <c r="B34" s="112" t="s">
        <v>73</v>
      </c>
      <c r="C34" s="111" t="s">
        <v>61</v>
      </c>
      <c r="D34" s="113" t="s">
        <v>10</v>
      </c>
      <c r="E34" s="142">
        <f>'[5]Anual TR. '!E27</f>
        <v>2046.768703202262</v>
      </c>
      <c r="F34" s="142">
        <f>'[5]Anual TR. '!F27</f>
        <v>1846.5816965971978</v>
      </c>
      <c r="G34" s="142">
        <f>'[5]Anual TR. '!G27</f>
        <v>2142.1519919510843</v>
      </c>
      <c r="H34" s="142">
        <f>'[5]Anual TR. '!H27</f>
        <v>1983.2295818000664</v>
      </c>
      <c r="I34" s="143">
        <f>'[5]Anual TR. '!I27</f>
        <v>2004.6829933876527</v>
      </c>
    </row>
    <row r="35" spans="1:9" x14ac:dyDescent="0.25">
      <c r="A35" s="111">
        <v>23</v>
      </c>
      <c r="B35" s="112" t="s">
        <v>73</v>
      </c>
      <c r="C35" s="111" t="s">
        <v>61</v>
      </c>
      <c r="D35" s="113" t="s">
        <v>11</v>
      </c>
      <c r="E35" s="142">
        <f>'[5]Anual TR. '!E28</f>
        <v>105450.986</v>
      </c>
      <c r="F35" s="142">
        <f>'[5]Anual TR. '!F28</f>
        <v>52109.568333333344</v>
      </c>
      <c r="G35" s="142">
        <f>'[5]Anual TR. '!G28</f>
        <v>64747.44666666667</v>
      </c>
      <c r="H35" s="142">
        <f>'[5]Anual TR. '!H28</f>
        <v>77834.899166666655</v>
      </c>
      <c r="I35" s="143">
        <f>'[5]Anual TR. '!I28</f>
        <v>75035.725041666665</v>
      </c>
    </row>
    <row r="36" spans="1:9" x14ac:dyDescent="0.25">
      <c r="A36" s="111">
        <v>24</v>
      </c>
      <c r="B36" s="112" t="s">
        <v>73</v>
      </c>
      <c r="C36" s="111" t="s">
        <v>61</v>
      </c>
      <c r="D36" s="113" t="s">
        <v>12</v>
      </c>
      <c r="E36" s="142">
        <f>'[5]Anual TR. '!E29</f>
        <v>0</v>
      </c>
      <c r="F36" s="142">
        <f>'[5]Anual TR. '!F29</f>
        <v>0</v>
      </c>
      <c r="G36" s="142">
        <f>'[5]Anual TR. '!G29</f>
        <v>0</v>
      </c>
      <c r="H36" s="142">
        <f>'[5]Anual TR. '!H29</f>
        <v>0</v>
      </c>
      <c r="I36" s="143">
        <f>'[5]Anual TR. '!I29</f>
        <v>0</v>
      </c>
    </row>
    <row r="37" spans="1:9" x14ac:dyDescent="0.25">
      <c r="A37" s="108">
        <v>25</v>
      </c>
      <c r="B37" s="109" t="s">
        <v>74</v>
      </c>
      <c r="C37" s="108" t="s">
        <v>61</v>
      </c>
      <c r="D37" s="108" t="s">
        <v>10</v>
      </c>
      <c r="E37" s="140">
        <f>'[5]Anual TR. '!E30</f>
        <v>9226</v>
      </c>
      <c r="F37" s="140">
        <f>'[5]Anual TR. '!F30</f>
        <v>8897</v>
      </c>
      <c r="G37" s="140">
        <f>'[5]Anual TR. '!G30</f>
        <v>6924</v>
      </c>
      <c r="H37" s="140">
        <f>'[5]Anual TR. '!H30</f>
        <v>8592</v>
      </c>
      <c r="I37" s="141">
        <f>'[5]Anual TR. '!I30</f>
        <v>33639</v>
      </c>
    </row>
    <row r="38" spans="1:9" x14ac:dyDescent="0.25">
      <c r="A38" s="108">
        <v>26</v>
      </c>
      <c r="B38" s="109" t="s">
        <v>74</v>
      </c>
      <c r="C38" s="108" t="s">
        <v>61</v>
      </c>
      <c r="D38" s="108" t="s">
        <v>11</v>
      </c>
      <c r="E38" s="140">
        <f>'[5]Anual TR. '!E31</f>
        <v>147</v>
      </c>
      <c r="F38" s="140">
        <f>'[5]Anual TR. '!F31</f>
        <v>159</v>
      </c>
      <c r="G38" s="140">
        <f>'[5]Anual TR. '!G31</f>
        <v>117</v>
      </c>
      <c r="H38" s="140">
        <f>'[5]Anual TR. '!H31</f>
        <v>170</v>
      </c>
      <c r="I38" s="141">
        <f>'[5]Anual TR. '!I31</f>
        <v>593</v>
      </c>
    </row>
    <row r="39" spans="1:9" x14ac:dyDescent="0.25">
      <c r="A39" s="108">
        <v>27</v>
      </c>
      <c r="B39" s="109" t="s">
        <v>74</v>
      </c>
      <c r="C39" s="108" t="s">
        <v>61</v>
      </c>
      <c r="D39" s="108" t="s">
        <v>12</v>
      </c>
      <c r="E39" s="140">
        <f>'[5]Anual TR. '!E32</f>
        <v>2</v>
      </c>
      <c r="F39" s="140">
        <f>'[5]Anual TR. '!F32</f>
        <v>0</v>
      </c>
      <c r="G39" s="140">
        <f>'[5]Anual TR. '!G32</f>
        <v>1</v>
      </c>
      <c r="H39" s="140">
        <f>'[5]Anual TR. '!H32</f>
        <v>2</v>
      </c>
      <c r="I39" s="141">
        <f>'[5]Anual TR. '!I32</f>
        <v>5</v>
      </c>
    </row>
    <row r="40" spans="1:9" x14ac:dyDescent="0.25">
      <c r="A40" s="113">
        <v>28</v>
      </c>
      <c r="B40" s="112" t="s">
        <v>75</v>
      </c>
      <c r="C40" s="111" t="s">
        <v>61</v>
      </c>
      <c r="D40" s="111" t="s">
        <v>10</v>
      </c>
      <c r="E40" s="142">
        <f>'[5]Anual TR. '!E33</f>
        <v>9</v>
      </c>
      <c r="F40" s="142">
        <f>'[5]Anual TR. '!F33</f>
        <v>7.166666666666667</v>
      </c>
      <c r="G40" s="142">
        <f>'[5]Anual TR. '!G33</f>
        <v>7.4444444444444438</v>
      </c>
      <c r="H40" s="142">
        <f>'[5]Anual TR. '!H33</f>
        <v>7.0555555555555562</v>
      </c>
      <c r="I40" s="143">
        <f>'[5]Anual TR. '!I33</f>
        <v>7.666666666666667</v>
      </c>
    </row>
    <row r="41" spans="1:9" x14ac:dyDescent="0.25">
      <c r="A41" s="113">
        <v>29</v>
      </c>
      <c r="B41" s="112" t="s">
        <v>75</v>
      </c>
      <c r="C41" s="111" t="s">
        <v>61</v>
      </c>
      <c r="D41" s="111" t="s">
        <v>11</v>
      </c>
      <c r="E41" s="142">
        <f>'[5]Anual TR. '!E34</f>
        <v>6.5000000000000009</v>
      </c>
      <c r="F41" s="142">
        <f>'[5]Anual TR. '!F34</f>
        <v>5.666666666666667</v>
      </c>
      <c r="G41" s="142">
        <f>'[5]Anual TR. '!G34</f>
        <v>6.5</v>
      </c>
      <c r="H41" s="142">
        <f>'[5]Anual TR. '!H34</f>
        <v>6.583333333333333</v>
      </c>
      <c r="I41" s="143">
        <f>'[5]Anual TR. '!I34</f>
        <v>6.3125</v>
      </c>
    </row>
    <row r="42" spans="1:9" x14ac:dyDescent="0.25">
      <c r="A42" s="113">
        <v>30</v>
      </c>
      <c r="B42" s="112" t="s">
        <v>75</v>
      </c>
      <c r="C42" s="111" t="s">
        <v>61</v>
      </c>
      <c r="D42" s="111" t="s">
        <v>12</v>
      </c>
      <c r="E42" s="142">
        <f>'[5]Anual TR. '!E35</f>
        <v>1</v>
      </c>
      <c r="F42" s="142">
        <f>'[5]Anual TR. '!F35</f>
        <v>0</v>
      </c>
      <c r="G42" s="142">
        <f>'[5]Anual TR. '!G35</f>
        <v>1</v>
      </c>
      <c r="H42" s="142">
        <f>'[5]Anual TR. '!H35</f>
        <v>1</v>
      </c>
      <c r="I42" s="143">
        <f>'[5]Anual TR. '!I35</f>
        <v>1</v>
      </c>
    </row>
    <row r="43" spans="1:9" ht="26.4" x14ac:dyDescent="0.25">
      <c r="A43" s="98">
        <v>31</v>
      </c>
      <c r="B43" s="109" t="s">
        <v>189</v>
      </c>
      <c r="C43" s="108" t="s">
        <v>61</v>
      </c>
      <c r="D43" s="108" t="s">
        <v>22</v>
      </c>
      <c r="E43" s="140">
        <f>'[5]Anual TR. '!E36</f>
        <v>0</v>
      </c>
      <c r="F43" s="140">
        <f>'[5]Anual TR. '!F36</f>
        <v>0</v>
      </c>
      <c r="G43" s="140">
        <f>'[5]Anual TR. '!G36</f>
        <v>0</v>
      </c>
      <c r="H43" s="140">
        <f>'[5]Anual TR. '!H36</f>
        <v>0</v>
      </c>
      <c r="I43" s="141">
        <f>'[5]Anual TR. '!I36</f>
        <v>0</v>
      </c>
    </row>
    <row r="44" spans="1:9" x14ac:dyDescent="0.25">
      <c r="A44" s="98">
        <v>32</v>
      </c>
      <c r="B44" s="109" t="s">
        <v>76</v>
      </c>
      <c r="C44" s="108" t="s">
        <v>61</v>
      </c>
      <c r="D44" s="108" t="s">
        <v>10</v>
      </c>
      <c r="E44" s="140">
        <f>'[5]Anual TR. '!E37</f>
        <v>0</v>
      </c>
      <c r="F44" s="140">
        <f>'[5]Anual TR. '!F37</f>
        <v>2</v>
      </c>
      <c r="G44" s="140">
        <f>'[5]Anual TR. '!G37</f>
        <v>1</v>
      </c>
      <c r="H44" s="140">
        <f>'[5]Anual TR. '!H37</f>
        <v>1</v>
      </c>
      <c r="I44" s="141">
        <f>'[5]Anual TR. '!I37</f>
        <v>4</v>
      </c>
    </row>
    <row r="45" spans="1:9" x14ac:dyDescent="0.25">
      <c r="A45" s="98">
        <v>33</v>
      </c>
      <c r="B45" s="109" t="s">
        <v>76</v>
      </c>
      <c r="C45" s="108" t="s">
        <v>61</v>
      </c>
      <c r="D45" s="108" t="s">
        <v>11</v>
      </c>
      <c r="E45" s="140">
        <f>'[5]Anual TR. '!E38</f>
        <v>0</v>
      </c>
      <c r="F45" s="140">
        <f>'[5]Anual TR. '!F38</f>
        <v>0</v>
      </c>
      <c r="G45" s="140">
        <f>'[5]Anual TR. '!G38</f>
        <v>0</v>
      </c>
      <c r="H45" s="140">
        <f>'[5]Anual TR. '!H38</f>
        <v>0</v>
      </c>
      <c r="I45" s="141">
        <f>'[5]Anual TR. '!I38</f>
        <v>0</v>
      </c>
    </row>
    <row r="46" spans="1:9" x14ac:dyDescent="0.25">
      <c r="A46" s="98">
        <v>34</v>
      </c>
      <c r="B46" s="109" t="s">
        <v>76</v>
      </c>
      <c r="C46" s="108" t="s">
        <v>61</v>
      </c>
      <c r="D46" s="108" t="s">
        <v>12</v>
      </c>
      <c r="E46" s="140">
        <f>'[5]Anual TR. '!E39</f>
        <v>0</v>
      </c>
      <c r="F46" s="140">
        <f>'[5]Anual TR. '!F39</f>
        <v>0</v>
      </c>
      <c r="G46" s="140">
        <f>'[5]Anual TR. '!G39</f>
        <v>0</v>
      </c>
      <c r="H46" s="140">
        <f>'[5]Anual TR. '!H39</f>
        <v>0</v>
      </c>
      <c r="I46" s="141">
        <f>'[5]Anual TR. '!I39</f>
        <v>0</v>
      </c>
    </row>
    <row r="47" spans="1:9" x14ac:dyDescent="0.25">
      <c r="A47" s="111">
        <v>35</v>
      </c>
      <c r="B47" s="112" t="s">
        <v>77</v>
      </c>
      <c r="C47" s="111" t="s">
        <v>61</v>
      </c>
      <c r="D47" s="111" t="s">
        <v>10</v>
      </c>
      <c r="E47" s="142">
        <f>'[5]Anual TR. '!E40</f>
        <v>0</v>
      </c>
      <c r="F47" s="142">
        <f>'[5]Anual TR. '!F40</f>
        <v>10.5</v>
      </c>
      <c r="G47" s="142">
        <f>'[5]Anual TR. '!G40</f>
        <v>6</v>
      </c>
      <c r="H47" s="142">
        <f>'[5]Anual TR. '!H40</f>
        <v>6</v>
      </c>
      <c r="I47" s="143">
        <f>'[5]Anual TR. '!I40</f>
        <v>7.5</v>
      </c>
    </row>
    <row r="48" spans="1:9" x14ac:dyDescent="0.25">
      <c r="A48" s="111">
        <v>36</v>
      </c>
      <c r="B48" s="112" t="s">
        <v>77</v>
      </c>
      <c r="C48" s="111" t="s">
        <v>61</v>
      </c>
      <c r="D48" s="111" t="s">
        <v>11</v>
      </c>
      <c r="E48" s="142">
        <f>'[5]Anual TR. '!E41</f>
        <v>0</v>
      </c>
      <c r="F48" s="142">
        <f>'[5]Anual TR. '!F41</f>
        <v>0</v>
      </c>
      <c r="G48" s="142">
        <f>'[5]Anual TR. '!G41</f>
        <v>0</v>
      </c>
      <c r="H48" s="142">
        <f>'[5]Anual TR. '!H41</f>
        <v>0</v>
      </c>
      <c r="I48" s="143">
        <f>'[5]Anual TR. '!I41</f>
        <v>0</v>
      </c>
    </row>
    <row r="49" spans="1:9" x14ac:dyDescent="0.25">
      <c r="A49" s="111">
        <v>37</v>
      </c>
      <c r="B49" s="112" t="s">
        <v>77</v>
      </c>
      <c r="C49" s="111" t="s">
        <v>61</v>
      </c>
      <c r="D49" s="111" t="s">
        <v>12</v>
      </c>
      <c r="E49" s="142">
        <f>'[5]Anual TR. '!E42</f>
        <v>0</v>
      </c>
      <c r="F49" s="142">
        <f>'[5]Anual TR. '!F42</f>
        <v>0</v>
      </c>
      <c r="G49" s="142">
        <f>'[5]Anual TR. '!G42</f>
        <v>0</v>
      </c>
      <c r="H49" s="142">
        <f>'[5]Anual TR. '!H42</f>
        <v>0</v>
      </c>
      <c r="I49" s="143">
        <f>'[5]Anual TR. '!I42</f>
        <v>0</v>
      </c>
    </row>
    <row r="50" spans="1:9" ht="26.4" x14ac:dyDescent="0.25">
      <c r="A50" s="108">
        <v>38</v>
      </c>
      <c r="B50" s="109" t="s">
        <v>185</v>
      </c>
      <c r="C50" s="108" t="s">
        <v>61</v>
      </c>
      <c r="D50" s="108" t="s">
        <v>22</v>
      </c>
      <c r="E50" s="140">
        <f>'[5]Anual TR. '!E43</f>
        <v>0</v>
      </c>
      <c r="F50" s="140">
        <f>'[5]Anual TR. '!F43</f>
        <v>0</v>
      </c>
      <c r="G50" s="140">
        <f>'[5]Anual TR. '!G43</f>
        <v>0</v>
      </c>
      <c r="H50" s="140">
        <f>'[5]Anual TR. '!H43</f>
        <v>0</v>
      </c>
      <c r="I50" s="141">
        <f>'[5]Anual TR. '!I43</f>
        <v>0</v>
      </c>
    </row>
    <row r="51" spans="1:9" x14ac:dyDescent="0.25">
      <c r="A51" s="108">
        <v>39</v>
      </c>
      <c r="B51" s="109" t="s">
        <v>78</v>
      </c>
      <c r="C51" s="108" t="s">
        <v>61</v>
      </c>
      <c r="D51" s="108" t="s">
        <v>10</v>
      </c>
      <c r="E51" s="140">
        <f>'[5]Anual TR. '!E44</f>
        <v>38</v>
      </c>
      <c r="F51" s="140">
        <f>'[5]Anual TR. '!F44</f>
        <v>13</v>
      </c>
      <c r="G51" s="140">
        <f>'[5]Anual TR. '!G44</f>
        <v>21</v>
      </c>
      <c r="H51" s="140">
        <f>'[5]Anual TR. '!H44</f>
        <v>34</v>
      </c>
      <c r="I51" s="141">
        <f>'[5]Anual TR. '!I44</f>
        <v>106</v>
      </c>
    </row>
    <row r="52" spans="1:9" x14ac:dyDescent="0.25">
      <c r="A52" s="108">
        <v>40</v>
      </c>
      <c r="B52" s="109" t="s">
        <v>78</v>
      </c>
      <c r="C52" s="108" t="s">
        <v>61</v>
      </c>
      <c r="D52" s="108" t="s">
        <v>11</v>
      </c>
      <c r="E52" s="140">
        <f>'[5]Anual TR. '!E45</f>
        <v>0</v>
      </c>
      <c r="F52" s="140">
        <f>'[5]Anual TR. '!F45</f>
        <v>0</v>
      </c>
      <c r="G52" s="140">
        <f>'[5]Anual TR. '!G45</f>
        <v>1</v>
      </c>
      <c r="H52" s="140">
        <f>'[5]Anual TR. '!H45</f>
        <v>1</v>
      </c>
      <c r="I52" s="141">
        <f>'[5]Anual TR. '!I45</f>
        <v>2</v>
      </c>
    </row>
    <row r="53" spans="1:9" x14ac:dyDescent="0.25">
      <c r="A53" s="108">
        <v>41</v>
      </c>
      <c r="B53" s="109" t="s">
        <v>78</v>
      </c>
      <c r="C53" s="108" t="s">
        <v>61</v>
      </c>
      <c r="D53" s="108" t="s">
        <v>12</v>
      </c>
      <c r="E53" s="140">
        <f>'[5]Anual TR. '!E46</f>
        <v>0</v>
      </c>
      <c r="F53" s="140">
        <f>'[5]Anual TR. '!F46</f>
        <v>0</v>
      </c>
      <c r="G53" s="140">
        <f>'[5]Anual TR. '!G46</f>
        <v>0</v>
      </c>
      <c r="H53" s="140">
        <f>'[5]Anual TR. '!H46</f>
        <v>0</v>
      </c>
      <c r="I53" s="141">
        <f>'[5]Anual TR. '!I46</f>
        <v>0</v>
      </c>
    </row>
    <row r="54" spans="1:9" x14ac:dyDescent="0.25">
      <c r="A54" s="111">
        <v>42</v>
      </c>
      <c r="B54" s="114" t="s">
        <v>79</v>
      </c>
      <c r="C54" s="111" t="s">
        <v>61</v>
      </c>
      <c r="D54" s="111" t="s">
        <v>10</v>
      </c>
      <c r="E54" s="142">
        <f>'[5]Anual TR. '!E47</f>
        <v>12.944444444444445</v>
      </c>
      <c r="F54" s="142">
        <f>'[5]Anual TR. '!F47</f>
        <v>9.9444444444444446</v>
      </c>
      <c r="G54" s="142">
        <f>'[5]Anual TR. '!G47</f>
        <v>10.666666666666668</v>
      </c>
      <c r="H54" s="142">
        <f>'[5]Anual TR. '!H47</f>
        <v>9.6511111111111116</v>
      </c>
      <c r="I54" s="143">
        <f>'[5]Anual TR. '!I47</f>
        <v>10.801666666666668</v>
      </c>
    </row>
    <row r="55" spans="1:9" x14ac:dyDescent="0.25">
      <c r="A55" s="111">
        <v>43</v>
      </c>
      <c r="B55" s="114" t="s">
        <v>79</v>
      </c>
      <c r="C55" s="111" t="s">
        <v>61</v>
      </c>
      <c r="D55" s="111" t="s">
        <v>11</v>
      </c>
      <c r="E55" s="142">
        <f>'[5]Anual TR. '!E48</f>
        <v>0</v>
      </c>
      <c r="F55" s="142">
        <f>'[5]Anual TR. '!F48</f>
        <v>0</v>
      </c>
      <c r="G55" s="142">
        <f>'[5]Anual TR. '!G48</f>
        <v>17</v>
      </c>
      <c r="H55" s="142">
        <f>'[5]Anual TR. '!H48</f>
        <v>14</v>
      </c>
      <c r="I55" s="143">
        <f>'[5]Anual TR. '!I48</f>
        <v>15.5</v>
      </c>
    </row>
    <row r="56" spans="1:9" x14ac:dyDescent="0.25">
      <c r="A56" s="111">
        <v>44</v>
      </c>
      <c r="B56" s="114" t="s">
        <v>79</v>
      </c>
      <c r="C56" s="111" t="s">
        <v>61</v>
      </c>
      <c r="D56" s="111" t="s">
        <v>12</v>
      </c>
      <c r="E56" s="142">
        <f>'[5]Anual TR. '!E49</f>
        <v>0</v>
      </c>
      <c r="F56" s="142">
        <f>'[5]Anual TR. '!F49</f>
        <v>0</v>
      </c>
      <c r="G56" s="142">
        <f>'[5]Anual TR. '!G49</f>
        <v>0</v>
      </c>
      <c r="H56" s="142">
        <f>'[5]Anual TR. '!H49</f>
        <v>0</v>
      </c>
      <c r="I56" s="143">
        <f>'[5]Anual TR. '!I49</f>
        <v>0</v>
      </c>
    </row>
    <row r="57" spans="1:9" ht="26.4" x14ac:dyDescent="0.25">
      <c r="A57" s="108">
        <v>45</v>
      </c>
      <c r="B57" s="109" t="s">
        <v>190</v>
      </c>
      <c r="C57" s="108" t="s">
        <v>61</v>
      </c>
      <c r="D57" s="108" t="s">
        <v>22</v>
      </c>
      <c r="E57" s="140">
        <f>'[5]Anual TR. '!E50</f>
        <v>0</v>
      </c>
      <c r="F57" s="140">
        <f>'[5]Anual TR. '!F50</f>
        <v>0</v>
      </c>
      <c r="G57" s="140">
        <f>'[5]Anual TR. '!G50</f>
        <v>0</v>
      </c>
      <c r="H57" s="140">
        <f>'[5]Anual TR. '!H50</f>
        <v>0</v>
      </c>
      <c r="I57" s="141">
        <f>'[5]Anual TR. '!I50</f>
        <v>0</v>
      </c>
    </row>
    <row r="58" spans="1:9" x14ac:dyDescent="0.25">
      <c r="A58" s="108">
        <v>46</v>
      </c>
      <c r="B58" s="109" t="s">
        <v>186</v>
      </c>
      <c r="C58" s="108" t="s">
        <v>61</v>
      </c>
      <c r="D58" s="108" t="s">
        <v>10</v>
      </c>
      <c r="E58" s="140">
        <f>'[5]Anual TR. '!E51</f>
        <v>12</v>
      </c>
      <c r="F58" s="140">
        <f>'[5]Anual TR. '!F51</f>
        <v>2</v>
      </c>
      <c r="G58" s="140">
        <f>'[5]Anual TR. '!G51</f>
        <v>4</v>
      </c>
      <c r="H58" s="140">
        <f>'[5]Anual TR. '!H51</f>
        <v>2</v>
      </c>
      <c r="I58" s="141">
        <f>'[5]Anual TR. '!I51</f>
        <v>20</v>
      </c>
    </row>
    <row r="59" spans="1:9" x14ac:dyDescent="0.25">
      <c r="A59" s="108">
        <v>47</v>
      </c>
      <c r="B59" s="109" t="s">
        <v>186</v>
      </c>
      <c r="C59" s="108" t="s">
        <v>61</v>
      </c>
      <c r="D59" s="108" t="s">
        <v>11</v>
      </c>
      <c r="E59" s="140">
        <f>'[5]Anual TR. '!E52</f>
        <v>0</v>
      </c>
      <c r="F59" s="140">
        <f>'[5]Anual TR. '!F52</f>
        <v>0</v>
      </c>
      <c r="G59" s="140">
        <f>'[5]Anual TR. '!G52</f>
        <v>0</v>
      </c>
      <c r="H59" s="140">
        <f>'[5]Anual TR. '!H52</f>
        <v>0</v>
      </c>
      <c r="I59" s="141">
        <f>'[5]Anual TR. '!I52</f>
        <v>0</v>
      </c>
    </row>
    <row r="60" spans="1:9" x14ac:dyDescent="0.25">
      <c r="A60" s="108">
        <v>48</v>
      </c>
      <c r="B60" s="109" t="s">
        <v>186</v>
      </c>
      <c r="C60" s="108" t="s">
        <v>61</v>
      </c>
      <c r="D60" s="108" t="s">
        <v>12</v>
      </c>
      <c r="E60" s="140">
        <f>'[5]Anual TR. '!E53</f>
        <v>0</v>
      </c>
      <c r="F60" s="140">
        <f>'[5]Anual TR. '!F53</f>
        <v>0</v>
      </c>
      <c r="G60" s="140">
        <f>'[5]Anual TR. '!G53</f>
        <v>0</v>
      </c>
      <c r="H60" s="140">
        <f>'[5]Anual TR. '!H53</f>
        <v>0</v>
      </c>
      <c r="I60" s="141">
        <f>'[5]Anual TR. '!I53</f>
        <v>0</v>
      </c>
    </row>
    <row r="61" spans="1:9" x14ac:dyDescent="0.25">
      <c r="A61" s="98">
        <v>49</v>
      </c>
      <c r="B61" s="109" t="s">
        <v>80</v>
      </c>
      <c r="C61" s="108" t="s">
        <v>61</v>
      </c>
      <c r="D61" s="108" t="s">
        <v>10</v>
      </c>
      <c r="E61" s="140">
        <f>'[5]Anual TR. '!E54</f>
        <v>6559</v>
      </c>
      <c r="F61" s="140">
        <f>'[5]Anual TR. '!F54</f>
        <v>7066</v>
      </c>
      <c r="G61" s="140">
        <f>'[5]Anual TR. '!G54</f>
        <v>7094</v>
      </c>
      <c r="H61" s="140">
        <f>'[5]Anual TR. '!H54</f>
        <v>5640</v>
      </c>
      <c r="I61" s="141">
        <f>'[5]Anual TR. '!I54</f>
        <v>26359</v>
      </c>
    </row>
    <row r="62" spans="1:9" x14ac:dyDescent="0.25">
      <c r="A62" s="108">
        <v>50</v>
      </c>
      <c r="B62" s="109" t="s">
        <v>80</v>
      </c>
      <c r="C62" s="108" t="s">
        <v>61</v>
      </c>
      <c r="D62" s="108" t="s">
        <v>11</v>
      </c>
      <c r="E62" s="140">
        <f>'[5]Anual TR. '!E55</f>
        <v>8</v>
      </c>
      <c r="F62" s="140">
        <f>'[5]Anual TR. '!F55</f>
        <v>1</v>
      </c>
      <c r="G62" s="140">
        <f>'[5]Anual TR. '!G55</f>
        <v>6</v>
      </c>
      <c r="H62" s="140">
        <f>'[5]Anual TR. '!H55</f>
        <v>9</v>
      </c>
      <c r="I62" s="141">
        <f>'[5]Anual TR. '!I55</f>
        <v>24</v>
      </c>
    </row>
    <row r="63" spans="1:9" x14ac:dyDescent="0.25">
      <c r="A63" s="108">
        <v>51</v>
      </c>
      <c r="B63" s="109" t="s">
        <v>80</v>
      </c>
      <c r="C63" s="108" t="s">
        <v>61</v>
      </c>
      <c r="D63" s="108" t="s">
        <v>12</v>
      </c>
      <c r="E63" s="140">
        <f>'[5]Anual TR. '!E56</f>
        <v>0</v>
      </c>
      <c r="F63" s="140">
        <f>'[5]Anual TR. '!F56</f>
        <v>0</v>
      </c>
      <c r="G63" s="140">
        <f>'[5]Anual TR. '!G56</f>
        <v>0</v>
      </c>
      <c r="H63" s="140">
        <f>'[5]Anual TR. '!H56</f>
        <v>1</v>
      </c>
      <c r="I63" s="141">
        <f>'[5]Anual TR. '!I56</f>
        <v>1</v>
      </c>
    </row>
    <row r="64" spans="1:9" ht="26.4" x14ac:dyDescent="0.25">
      <c r="A64" s="111">
        <v>52</v>
      </c>
      <c r="B64" s="114" t="s">
        <v>92</v>
      </c>
      <c r="C64" s="111" t="s">
        <v>61</v>
      </c>
      <c r="D64" s="111" t="s">
        <v>10</v>
      </c>
      <c r="E64" s="142">
        <f>'[5]Anual TR. '!E57</f>
        <v>1.8367222222222221</v>
      </c>
      <c r="F64" s="142">
        <f>'[5]Anual TR. '!F57</f>
        <v>1.8066666666666666</v>
      </c>
      <c r="G64" s="142">
        <f>'[5]Anual TR. '!G57</f>
        <v>1.8063333333333336</v>
      </c>
      <c r="H64" s="142">
        <f>'[5]Anual TR. '!H57</f>
        <v>1.8247222222222224</v>
      </c>
      <c r="I64" s="143">
        <f>'[5]Anual TR. '!I57</f>
        <v>1.8186111111111112</v>
      </c>
    </row>
    <row r="65" spans="1:9" ht="26.4" x14ac:dyDescent="0.25">
      <c r="A65" s="111">
        <v>53</v>
      </c>
      <c r="B65" s="114" t="s">
        <v>92</v>
      </c>
      <c r="C65" s="111" t="s">
        <v>61</v>
      </c>
      <c r="D65" s="111" t="s">
        <v>11</v>
      </c>
      <c r="E65" s="142">
        <f>'[5]Anual TR. '!E58</f>
        <v>1.6666666666666667</v>
      </c>
      <c r="F65" s="142">
        <f>'[5]Anual TR. '!F58</f>
        <v>1</v>
      </c>
      <c r="G65" s="142">
        <f>'[5]Anual TR. '!G58</f>
        <v>1.3333333333333333</v>
      </c>
      <c r="H65" s="142">
        <f>'[5]Anual TR. '!H58</f>
        <v>1</v>
      </c>
      <c r="I65" s="143">
        <f>'[5]Anual TR. '!I58</f>
        <v>1.25</v>
      </c>
    </row>
    <row r="66" spans="1:9" ht="26.4" x14ac:dyDescent="0.25">
      <c r="A66" s="111">
        <v>54</v>
      </c>
      <c r="B66" s="114" t="s">
        <v>92</v>
      </c>
      <c r="C66" s="111" t="s">
        <v>61</v>
      </c>
      <c r="D66" s="111" t="s">
        <v>12</v>
      </c>
      <c r="E66" s="142">
        <f>'[5]Anual TR. '!E59</f>
        <v>0</v>
      </c>
      <c r="F66" s="142">
        <f>'[5]Anual TR. '!F59</f>
        <v>0</v>
      </c>
      <c r="G66" s="142">
        <f>'[5]Anual TR. '!G59</f>
        <v>0</v>
      </c>
      <c r="H66" s="142">
        <f>'[5]Anual TR. '!H59</f>
        <v>0</v>
      </c>
      <c r="I66" s="143">
        <f>'[5]Anual TR. '!I59</f>
        <v>0</v>
      </c>
    </row>
    <row r="67" spans="1:9" ht="26.4" x14ac:dyDescent="0.25">
      <c r="A67" s="108">
        <v>55</v>
      </c>
      <c r="B67" s="99" t="s">
        <v>81</v>
      </c>
      <c r="C67" s="108" t="s">
        <v>61</v>
      </c>
      <c r="D67" s="108" t="s">
        <v>10</v>
      </c>
      <c r="E67" s="140">
        <f>'[5]Anual TR. '!E60</f>
        <v>240</v>
      </c>
      <c r="F67" s="140">
        <f>'[5]Anual TR. '!F60</f>
        <v>267</v>
      </c>
      <c r="G67" s="140">
        <f>'[5]Anual TR. '!G60</f>
        <v>281</v>
      </c>
      <c r="H67" s="140">
        <f>'[5]Anual TR. '!H60</f>
        <v>286</v>
      </c>
      <c r="I67" s="141">
        <f>'[5]Anual TR. '!I60</f>
        <v>1074</v>
      </c>
    </row>
    <row r="68" spans="1:9" ht="26.4" x14ac:dyDescent="0.25">
      <c r="A68" s="108">
        <v>56</v>
      </c>
      <c r="B68" s="99" t="s">
        <v>82</v>
      </c>
      <c r="C68" s="108" t="s">
        <v>61</v>
      </c>
      <c r="D68" s="108" t="s">
        <v>11</v>
      </c>
      <c r="E68" s="140">
        <f>'[5]Anual TR. '!E61</f>
        <v>7</v>
      </c>
      <c r="F68" s="140">
        <f>'[5]Anual TR. '!F61</f>
        <v>11</v>
      </c>
      <c r="G68" s="140">
        <f>'[5]Anual TR. '!G61</f>
        <v>11</v>
      </c>
      <c r="H68" s="140">
        <f>'[5]Anual TR. '!H61</f>
        <v>3</v>
      </c>
      <c r="I68" s="141">
        <f>'[5]Anual TR. '!I61</f>
        <v>32</v>
      </c>
    </row>
    <row r="69" spans="1:9" ht="26.4" x14ac:dyDescent="0.25">
      <c r="A69" s="108">
        <v>57</v>
      </c>
      <c r="B69" s="99" t="s">
        <v>82</v>
      </c>
      <c r="C69" s="108" t="s">
        <v>61</v>
      </c>
      <c r="D69" s="108" t="s">
        <v>12</v>
      </c>
      <c r="E69" s="140">
        <f>'[5]Anual TR. '!E62</f>
        <v>0</v>
      </c>
      <c r="F69" s="140">
        <f>'[5]Anual TR. '!F62</f>
        <v>0</v>
      </c>
      <c r="G69" s="140">
        <f>'[5]Anual TR. '!G62</f>
        <v>0</v>
      </c>
      <c r="H69" s="140">
        <f>'[5]Anual TR. '!H62</f>
        <v>0</v>
      </c>
      <c r="I69" s="141">
        <f>'[5]Anual TR. '!I62</f>
        <v>0</v>
      </c>
    </row>
    <row r="70" spans="1:9" ht="26.4" x14ac:dyDescent="0.25">
      <c r="A70" s="111">
        <v>58</v>
      </c>
      <c r="B70" s="114" t="s">
        <v>83</v>
      </c>
      <c r="C70" s="111" t="s">
        <v>61</v>
      </c>
      <c r="D70" s="111" t="s">
        <v>10</v>
      </c>
      <c r="E70" s="142">
        <f>'[5]Anual TR. '!E63</f>
        <v>13.306666666666665</v>
      </c>
      <c r="F70" s="142">
        <f>'[5]Anual TR. '!F63</f>
        <v>13.605555555555554</v>
      </c>
      <c r="G70" s="142">
        <f>'[5]Anual TR. '!G63</f>
        <v>12.416666666666666</v>
      </c>
      <c r="H70" s="142">
        <f>'[5]Anual TR. '!H63</f>
        <v>12.723333333333331</v>
      </c>
      <c r="I70" s="143">
        <f>'[5]Anual TR. '!I63</f>
        <v>13.013055555555553</v>
      </c>
    </row>
    <row r="71" spans="1:9" ht="26.4" x14ac:dyDescent="0.25">
      <c r="A71" s="111">
        <v>59</v>
      </c>
      <c r="B71" s="114" t="s">
        <v>83</v>
      </c>
      <c r="C71" s="111" t="s">
        <v>61</v>
      </c>
      <c r="D71" s="111" t="s">
        <v>11</v>
      </c>
      <c r="E71" s="142">
        <f>'[5]Anual TR. '!E64</f>
        <v>8</v>
      </c>
      <c r="F71" s="142">
        <f>'[5]Anual TR. '!F64</f>
        <v>7</v>
      </c>
      <c r="G71" s="142">
        <f>'[5]Anual TR. '!G64</f>
        <v>12.555555555555555</v>
      </c>
      <c r="H71" s="142">
        <f>'[5]Anual TR. '!H64</f>
        <v>10</v>
      </c>
      <c r="I71" s="143">
        <f>'[5]Anual TR. '!I64</f>
        <v>9.3888888888888893</v>
      </c>
    </row>
    <row r="72" spans="1:9" ht="26.4" x14ac:dyDescent="0.25">
      <c r="A72" s="111">
        <v>60</v>
      </c>
      <c r="B72" s="114" t="s">
        <v>83</v>
      </c>
      <c r="C72" s="111" t="s">
        <v>61</v>
      </c>
      <c r="D72" s="111" t="s">
        <v>12</v>
      </c>
      <c r="E72" s="142">
        <f>'[5]Anual TR. '!E65</f>
        <v>0</v>
      </c>
      <c r="F72" s="142">
        <f>'[5]Anual TR. '!F65</f>
        <v>0</v>
      </c>
      <c r="G72" s="142">
        <f>'[5]Anual TR. '!G65</f>
        <v>0</v>
      </c>
      <c r="H72" s="142">
        <f>'[5]Anual TR. '!H65</f>
        <v>0</v>
      </c>
      <c r="I72" s="143">
        <f>'[5]Anual TR. '!I65</f>
        <v>0</v>
      </c>
    </row>
    <row r="73" spans="1:9" ht="26.4" x14ac:dyDescent="0.25">
      <c r="A73" s="108">
        <v>61</v>
      </c>
      <c r="B73" s="109" t="s">
        <v>87</v>
      </c>
      <c r="C73" s="108" t="s">
        <v>61</v>
      </c>
      <c r="D73" s="108" t="s">
        <v>22</v>
      </c>
      <c r="E73" s="140">
        <f>'[5]Anual TR. '!E66</f>
        <v>5</v>
      </c>
      <c r="F73" s="140">
        <f>'[5]Anual TR. '!F66</f>
        <v>10</v>
      </c>
      <c r="G73" s="140">
        <f>'[5]Anual TR. '!G66</f>
        <v>9</v>
      </c>
      <c r="H73" s="140">
        <f>'[5]Anual TR. '!H66</f>
        <v>14</v>
      </c>
      <c r="I73" s="141">
        <f>'[5]Anual TR. '!I66</f>
        <v>38</v>
      </c>
    </row>
    <row r="74" spans="1:9" x14ac:dyDescent="0.25">
      <c r="A74" s="108">
        <v>62</v>
      </c>
      <c r="B74" s="109" t="s">
        <v>84</v>
      </c>
      <c r="C74" s="108" t="s">
        <v>61</v>
      </c>
      <c r="D74" s="108" t="s">
        <v>22</v>
      </c>
      <c r="E74" s="140">
        <f>'[5]Anual TR. '!E67</f>
        <v>430</v>
      </c>
      <c r="F74" s="140">
        <f>'[5]Anual TR. '!F67</f>
        <v>361</v>
      </c>
      <c r="G74" s="140">
        <f>'[5]Anual TR. '!G67</f>
        <v>401</v>
      </c>
      <c r="H74" s="140">
        <f>'[5]Anual TR. '!H67</f>
        <v>378</v>
      </c>
      <c r="I74" s="141">
        <f>'[5]Anual TR. '!I67</f>
        <v>1570</v>
      </c>
    </row>
    <row r="75" spans="1:9" x14ac:dyDescent="0.25">
      <c r="A75" s="108">
        <v>63</v>
      </c>
      <c r="B75" s="109" t="s">
        <v>84</v>
      </c>
      <c r="C75" s="108" t="s">
        <v>61</v>
      </c>
      <c r="D75" s="108" t="s">
        <v>22</v>
      </c>
      <c r="E75" s="140">
        <f>'[5]Anual TR. '!E68</f>
        <v>0</v>
      </c>
      <c r="F75" s="140">
        <f>'[5]Anual TR. '!F68</f>
        <v>0</v>
      </c>
      <c r="G75" s="140">
        <f>'[5]Anual TR. '!G68</f>
        <v>0</v>
      </c>
      <c r="H75" s="140">
        <f>'[5]Anual TR. '!H68</f>
        <v>0</v>
      </c>
      <c r="I75" s="141">
        <f>'[5]Anual TR. '!I68</f>
        <v>0</v>
      </c>
    </row>
    <row r="76" spans="1:9" x14ac:dyDescent="0.25">
      <c r="A76" s="108">
        <v>64</v>
      </c>
      <c r="B76" s="109" t="s">
        <v>84</v>
      </c>
      <c r="C76" s="108" t="s">
        <v>61</v>
      </c>
      <c r="D76" s="108" t="s">
        <v>22</v>
      </c>
      <c r="E76" s="140">
        <f>'[5]Anual TR. '!E69</f>
        <v>0</v>
      </c>
      <c r="F76" s="140">
        <f>'[5]Anual TR. '!F69</f>
        <v>0</v>
      </c>
      <c r="G76" s="140">
        <f>'[5]Anual TR. '!G69</f>
        <v>0</v>
      </c>
      <c r="H76" s="140">
        <f>'[5]Anual TR. '!H69</f>
        <v>0</v>
      </c>
      <c r="I76" s="141">
        <f>'[5]Anual TR. '!I69</f>
        <v>0</v>
      </c>
    </row>
    <row r="77" spans="1:9" ht="26.4" x14ac:dyDescent="0.25">
      <c r="A77" s="111">
        <v>65</v>
      </c>
      <c r="B77" s="112" t="s">
        <v>85</v>
      </c>
      <c r="C77" s="111" t="s">
        <v>61</v>
      </c>
      <c r="D77" s="111" t="s">
        <v>10</v>
      </c>
      <c r="E77" s="142">
        <f>'[5]Anual TR. '!E70</f>
        <v>27.155555555555555</v>
      </c>
      <c r="F77" s="142">
        <f>'[5]Anual TR. '!F70</f>
        <v>8.7777777777777768</v>
      </c>
      <c r="G77" s="142">
        <f>'[5]Anual TR. '!G70</f>
        <v>7.3744444444444452</v>
      </c>
      <c r="H77" s="142">
        <f>'[5]Anual TR. '!H70</f>
        <v>9.0522222222222215</v>
      </c>
      <c r="I77" s="143">
        <f>'[5]Anual TR. '!I70</f>
        <v>13.089999999999998</v>
      </c>
    </row>
    <row r="78" spans="1:9" x14ac:dyDescent="0.25">
      <c r="A78" s="111">
        <v>66</v>
      </c>
      <c r="B78" s="112" t="s">
        <v>86</v>
      </c>
      <c r="C78" s="111" t="s">
        <v>61</v>
      </c>
      <c r="D78" s="111" t="s">
        <v>11</v>
      </c>
      <c r="E78" s="142">
        <f>'[5]Anual TR. '!E71</f>
        <v>0</v>
      </c>
      <c r="F78" s="142">
        <f>'[5]Anual TR. '!F71</f>
        <v>0</v>
      </c>
      <c r="G78" s="142">
        <f>'[5]Anual TR. '!G71</f>
        <v>0</v>
      </c>
      <c r="H78" s="142">
        <f>'[5]Anual TR. '!H71</f>
        <v>0</v>
      </c>
      <c r="I78" s="143">
        <f>'[5]Anual TR. '!I71</f>
        <v>0</v>
      </c>
    </row>
    <row r="79" spans="1:9" x14ac:dyDescent="0.25">
      <c r="A79" s="111">
        <v>67</v>
      </c>
      <c r="B79" s="112" t="s">
        <v>86</v>
      </c>
      <c r="C79" s="111" t="s">
        <v>61</v>
      </c>
      <c r="D79" s="111" t="s">
        <v>12</v>
      </c>
      <c r="E79" s="142">
        <f>'[5]Anual TR. '!E72</f>
        <v>0</v>
      </c>
      <c r="F79" s="142">
        <f>'[5]Anual TR. '!F72</f>
        <v>0</v>
      </c>
      <c r="G79" s="142">
        <f>'[5]Anual TR. '!G72</f>
        <v>0</v>
      </c>
      <c r="H79" s="142">
        <f>'[5]Anual TR. '!H72</f>
        <v>0</v>
      </c>
      <c r="I79" s="143">
        <f>'[5]Anual TR. '!I72</f>
        <v>0</v>
      </c>
    </row>
    <row r="80" spans="1:9" x14ac:dyDescent="0.25">
      <c r="A80" s="108">
        <v>68</v>
      </c>
      <c r="B80" s="109" t="s">
        <v>88</v>
      </c>
      <c r="C80" s="108" t="s">
        <v>61</v>
      </c>
      <c r="D80" s="108" t="s">
        <v>10</v>
      </c>
      <c r="E80" s="140">
        <f>'[5]Anual TR. '!E73</f>
        <v>3341</v>
      </c>
      <c r="F80" s="140">
        <f>'[5]Anual TR. '!F73</f>
        <v>2566</v>
      </c>
      <c r="G80" s="140">
        <f>'[5]Anual TR. '!G73</f>
        <v>3517</v>
      </c>
      <c r="H80" s="140">
        <f>'[5]Anual TR. '!H73</f>
        <v>3519</v>
      </c>
      <c r="I80" s="141">
        <f>'[5]Anual TR. '!I73</f>
        <v>3519</v>
      </c>
    </row>
    <row r="81" spans="1:9" x14ac:dyDescent="0.25">
      <c r="A81" s="108">
        <v>69</v>
      </c>
      <c r="B81" s="99" t="s">
        <v>89</v>
      </c>
      <c r="C81" s="108" t="s">
        <v>61</v>
      </c>
      <c r="D81" s="108" t="s">
        <v>11</v>
      </c>
      <c r="E81" s="140">
        <f>'[5]Anual TR. '!E74</f>
        <v>6</v>
      </c>
      <c r="F81" s="140">
        <f>'[5]Anual TR. '!F74</f>
        <v>0</v>
      </c>
      <c r="G81" s="140">
        <f>'[5]Anual TR. '!G74</f>
        <v>4</v>
      </c>
      <c r="H81" s="140">
        <f>'[5]Anual TR. '!H74</f>
        <v>0</v>
      </c>
      <c r="I81" s="141">
        <f>'[5]Anual TR. '!I74</f>
        <v>0</v>
      </c>
    </row>
    <row r="82" spans="1:9" x14ac:dyDescent="0.25">
      <c r="A82" s="108">
        <v>70</v>
      </c>
      <c r="B82" s="99" t="s">
        <v>89</v>
      </c>
      <c r="C82" s="108" t="s">
        <v>24</v>
      </c>
      <c r="D82" s="108" t="s">
        <v>12</v>
      </c>
      <c r="E82" s="140">
        <f>'[5]Anual TR. '!E75</f>
        <v>0</v>
      </c>
      <c r="F82" s="140">
        <f>'[5]Anual TR. '!F75</f>
        <v>0</v>
      </c>
      <c r="G82" s="140">
        <f>'[5]Anual TR. '!G75</f>
        <v>0</v>
      </c>
      <c r="H82" s="140">
        <f>'[5]Anual TR. '!H75</f>
        <v>0</v>
      </c>
      <c r="I82" s="141">
        <f>'[5]Anual TR. '!I75</f>
        <v>0</v>
      </c>
    </row>
    <row r="83" spans="1:9" x14ac:dyDescent="0.25">
      <c r="A83" s="108">
        <v>71</v>
      </c>
      <c r="B83" s="99" t="s">
        <v>187</v>
      </c>
      <c r="C83" s="108" t="s">
        <v>61</v>
      </c>
      <c r="D83" s="108" t="s">
        <v>22</v>
      </c>
      <c r="E83" s="140">
        <f>'[5]Anual TR. '!E76</f>
        <v>74049</v>
      </c>
      <c r="F83" s="140">
        <f>'[5]Anual TR. '!F76</f>
        <v>99232</v>
      </c>
      <c r="G83" s="140">
        <f>'[5]Anual TR. '!G76</f>
        <v>99571</v>
      </c>
      <c r="H83" s="140">
        <f>'[5]Anual TR. '!H76</f>
        <v>141450</v>
      </c>
      <c r="I83" s="141">
        <f>'[5]Anual TR. '!I76</f>
        <v>414302</v>
      </c>
    </row>
    <row r="84" spans="1:9" x14ac:dyDescent="0.25">
      <c r="A84" s="108">
        <v>72</v>
      </c>
      <c r="B84" s="99" t="s">
        <v>188</v>
      </c>
      <c r="C84" s="108" t="s">
        <v>61</v>
      </c>
      <c r="D84" s="108" t="s">
        <v>22</v>
      </c>
      <c r="E84" s="140">
        <f>'[5]Anual TR. '!E77</f>
        <v>5131</v>
      </c>
      <c r="F84" s="140">
        <f>'[5]Anual TR. '!F77</f>
        <v>9203</v>
      </c>
      <c r="G84" s="140">
        <f>'[5]Anual TR. '!G77</f>
        <v>7793</v>
      </c>
      <c r="H84" s="140">
        <f>'[5]Anual TR. '!H77</f>
        <v>47973</v>
      </c>
      <c r="I84" s="141">
        <f>'[5]Anual TR. '!I77</f>
        <v>70100</v>
      </c>
    </row>
    <row r="85" spans="1:9" x14ac:dyDescent="0.25">
      <c r="A85" s="108">
        <v>73</v>
      </c>
      <c r="B85" s="99" t="s">
        <v>91</v>
      </c>
      <c r="C85" s="108" t="s">
        <v>61</v>
      </c>
      <c r="D85" s="108" t="s">
        <v>22</v>
      </c>
      <c r="E85" s="140">
        <f>'[5]Anual TR. '!E78</f>
        <v>7869</v>
      </c>
      <c r="F85" s="140">
        <f>'[5]Anual TR. '!F78</f>
        <v>17732</v>
      </c>
      <c r="G85" s="140">
        <f>'[5]Anual TR. '!G78</f>
        <v>14830</v>
      </c>
      <c r="H85" s="140">
        <f>'[5]Anual TR. '!H78</f>
        <v>32615</v>
      </c>
      <c r="I85" s="141">
        <f>'[5]Anual TR. '!I78</f>
        <v>73046</v>
      </c>
    </row>
    <row r="86" spans="1:9" x14ac:dyDescent="0.25">
      <c r="A86" s="111">
        <v>74</v>
      </c>
      <c r="B86" s="114" t="s">
        <v>90</v>
      </c>
      <c r="C86" s="111" t="s">
        <v>61</v>
      </c>
      <c r="D86" s="111" t="s">
        <v>22</v>
      </c>
      <c r="E86" s="142">
        <f>'[5]Anual TR. '!E79</f>
        <v>18.777777777777775</v>
      </c>
      <c r="F86" s="142">
        <f>'[5]Anual TR. '!F79</f>
        <v>30.222222222222218</v>
      </c>
      <c r="G86" s="142">
        <f>'[5]Anual TR. '!G79</f>
        <v>24</v>
      </c>
      <c r="H86" s="142">
        <f>'[5]Anual TR. '!H79</f>
        <v>64.444444444444443</v>
      </c>
      <c r="I86" s="143">
        <f>'[5]Anual TR. '!I79</f>
        <v>34.361111111111114</v>
      </c>
    </row>
    <row r="87" spans="1:9" x14ac:dyDescent="0.25">
      <c r="A87" s="108">
        <v>75</v>
      </c>
      <c r="B87" s="99" t="s">
        <v>93</v>
      </c>
      <c r="C87" s="108" t="s">
        <v>61</v>
      </c>
      <c r="D87" s="108" t="s">
        <v>22</v>
      </c>
      <c r="E87" s="140">
        <f>'[5]Anual TR. '!E80</f>
        <v>0</v>
      </c>
      <c r="F87" s="140">
        <f>'[5]Anual TR. '!F80</f>
        <v>0</v>
      </c>
      <c r="G87" s="140">
        <f>'[5]Anual TR. '!G80</f>
        <v>0</v>
      </c>
      <c r="H87" s="140">
        <f>'[5]Anual TR. '!H80</f>
        <v>0</v>
      </c>
      <c r="I87" s="141">
        <f>'[5]Anual TR. '!I80</f>
        <v>0</v>
      </c>
    </row>
    <row r="88" spans="1:9" x14ac:dyDescent="0.25">
      <c r="A88" s="115"/>
      <c r="B88" s="100"/>
      <c r="C88" s="115"/>
      <c r="D88" s="115"/>
    </row>
    <row r="89" spans="1:9" x14ac:dyDescent="0.25">
      <c r="A89" s="116" t="s">
        <v>94</v>
      </c>
      <c r="B89" s="117"/>
      <c r="C89" s="117"/>
      <c r="D89" s="118"/>
    </row>
    <row r="90" spans="1:9" x14ac:dyDescent="0.25">
      <c r="A90" s="116" t="s">
        <v>95</v>
      </c>
      <c r="B90" s="117"/>
      <c r="C90" s="117"/>
      <c r="D90" s="118"/>
    </row>
    <row r="91" spans="1:9" x14ac:dyDescent="0.25">
      <c r="A91" s="116" t="s">
        <v>96</v>
      </c>
      <c r="B91" s="117"/>
      <c r="C91" s="117"/>
      <c r="D91" s="118"/>
    </row>
  </sheetData>
  <printOptions horizontalCentered="1"/>
  <pageMargins left="0" right="0" top="0" bottom="0" header="0" footer="0"/>
  <pageSetup paperSize="9" scale="53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9:I41"/>
  <sheetViews>
    <sheetView topLeftCell="A7" zoomScale="90" zoomScaleNormal="90" zoomScaleSheetLayoutView="90" workbookViewId="0">
      <selection activeCell="F20" sqref="F20"/>
    </sheetView>
  </sheetViews>
  <sheetFormatPr defaultColWidth="9.109375" defaultRowHeight="13.2" x14ac:dyDescent="0.25"/>
  <cols>
    <col min="1" max="1" width="4.44140625" style="9" customWidth="1"/>
    <col min="2" max="2" width="19" style="9" customWidth="1"/>
    <col min="3" max="3" width="11.5546875" style="21" customWidth="1"/>
    <col min="4" max="4" width="18" style="21" customWidth="1"/>
    <col min="5" max="5" width="13" style="21" customWidth="1"/>
    <col min="6" max="6" width="17" style="21" customWidth="1"/>
    <col min="7" max="7" width="19.5546875" style="9" customWidth="1"/>
    <col min="8" max="9" width="13.33203125" style="9" customWidth="1"/>
    <col min="10" max="16384" width="9.109375" style="9"/>
  </cols>
  <sheetData>
    <row r="9" spans="1:9" ht="15.6" x14ac:dyDescent="0.25">
      <c r="A9" s="229" t="s">
        <v>174</v>
      </c>
      <c r="B9" s="229"/>
      <c r="C9" s="229"/>
      <c r="D9" s="229"/>
      <c r="E9" s="229"/>
      <c r="F9" s="229"/>
      <c r="G9" s="229"/>
      <c r="H9" s="229"/>
      <c r="I9" s="229"/>
    </row>
    <row r="10" spans="1:9" ht="15.6" x14ac:dyDescent="0.25">
      <c r="A10" s="21"/>
      <c r="B10" s="52"/>
      <c r="C10" s="9"/>
      <c r="D10" s="9"/>
      <c r="E10" s="9"/>
      <c r="F10" s="9"/>
    </row>
    <row r="11" spans="1:9" s="55" customFormat="1" ht="105.6" x14ac:dyDescent="0.25">
      <c r="A11" s="53" t="s">
        <v>175</v>
      </c>
      <c r="B11" s="53" t="s">
        <v>57</v>
      </c>
      <c r="C11" s="53" t="s">
        <v>176</v>
      </c>
      <c r="D11" s="53" t="s">
        <v>177</v>
      </c>
      <c r="E11" s="53" t="s">
        <v>178</v>
      </c>
      <c r="F11" s="53" t="s">
        <v>179</v>
      </c>
      <c r="G11" s="53" t="s">
        <v>180</v>
      </c>
      <c r="H11" s="53" t="s">
        <v>181</v>
      </c>
      <c r="I11" s="53" t="s">
        <v>182</v>
      </c>
    </row>
    <row r="12" spans="1:9" s="55" customFormat="1" x14ac:dyDescent="0.25">
      <c r="A12" s="64"/>
      <c r="B12" s="53" t="str">
        <f>'[6]Centralizator TN'!A4</f>
        <v>SD Cluj</v>
      </c>
      <c r="C12" s="63"/>
      <c r="D12" s="53"/>
      <c r="E12" s="53"/>
      <c r="F12" s="53"/>
      <c r="G12" s="53"/>
      <c r="H12" s="53"/>
      <c r="I12" s="53"/>
    </row>
    <row r="13" spans="1:9" s="55" customFormat="1" ht="66" x14ac:dyDescent="0.25">
      <c r="A13" s="53">
        <f>'[6]Centralizator TN'!A5</f>
        <v>1</v>
      </c>
      <c r="B13" s="53" t="str">
        <f>'[6]Centralizator TN'!B5</f>
        <v>02.08.2018</v>
      </c>
      <c r="C13" s="53" t="str">
        <f>'[6]Centralizator TN'!C5</f>
        <v>MT</v>
      </c>
      <c r="D13" s="53" t="str">
        <f>'[6]Centralizator TN'!D5</f>
        <v>neplanificata</v>
      </c>
      <c r="E13" s="53" t="str">
        <f>'[6]Centralizator TN'!E5</f>
        <v>1</v>
      </c>
      <c r="F13" s="53">
        <f>'[6]Centralizator TN'!F5</f>
        <v>1</v>
      </c>
      <c r="G13" s="53" t="str">
        <f>'[6]Centralizator TN'!G5</f>
        <v>Defectare buldoexcavatorului, lipsa acces la locul de defect, in incinta consumatorului.</v>
      </c>
      <c r="H13" s="53">
        <f>'[6]Centralizator TN'!H5</f>
        <v>1</v>
      </c>
      <c r="I13" s="53">
        <f>'[6]Centralizator TN'!I5</f>
        <v>30</v>
      </c>
    </row>
    <row r="14" spans="1:9" s="55" customFormat="1" x14ac:dyDescent="0.25">
      <c r="A14" s="53">
        <f>'[6]Centralizator TN'!A6</f>
        <v>2</v>
      </c>
      <c r="B14" s="53">
        <f>'[6]Centralizator TN'!B6</f>
        <v>0</v>
      </c>
      <c r="C14" s="53">
        <f>'[6]Centralizator TN'!C6</f>
        <v>0</v>
      </c>
      <c r="D14" s="53">
        <f>'[6]Centralizator TN'!D6</f>
        <v>0</v>
      </c>
      <c r="E14" s="53">
        <f>'[6]Centralizator TN'!E6</f>
        <v>0</v>
      </c>
      <c r="F14" s="53">
        <f>'[6]Centralizator TN'!F6</f>
        <v>0</v>
      </c>
      <c r="G14" s="53">
        <f>'[6]Centralizator TN'!G6</f>
        <v>0</v>
      </c>
      <c r="H14" s="53">
        <f>'[6]Centralizator TN'!H6</f>
        <v>0</v>
      </c>
      <c r="I14" s="53">
        <f>'[6]Centralizator TN'!I6</f>
        <v>0</v>
      </c>
    </row>
    <row r="15" spans="1:9" s="55" customFormat="1" x14ac:dyDescent="0.25">
      <c r="A15" s="53">
        <f>'[6]Centralizator TN'!A7</f>
        <v>3</v>
      </c>
      <c r="B15" s="53">
        <f>'[6]Centralizator TN'!B7</f>
        <v>0</v>
      </c>
      <c r="C15" s="53">
        <f>'[6]Centralizator TN'!C7</f>
        <v>0</v>
      </c>
      <c r="D15" s="53">
        <f>'[6]Centralizator TN'!D7</f>
        <v>0</v>
      </c>
      <c r="E15" s="53">
        <f>'[6]Centralizator TN'!E7</f>
        <v>0</v>
      </c>
      <c r="F15" s="53">
        <f>'[6]Centralizator TN'!F7</f>
        <v>0</v>
      </c>
      <c r="G15" s="53">
        <f>'[6]Centralizator TN'!G7</f>
        <v>0</v>
      </c>
      <c r="H15" s="53">
        <f>'[6]Centralizator TN'!H7</f>
        <v>0</v>
      </c>
      <c r="I15" s="53">
        <f>'[6]Centralizator TN'!I7</f>
        <v>0</v>
      </c>
    </row>
    <row r="16" spans="1:9" s="55" customFormat="1" x14ac:dyDescent="0.25">
      <c r="A16" s="53">
        <f>'[6]Centralizator TN'!A8</f>
        <v>4</v>
      </c>
      <c r="B16" s="53">
        <f>'[6]Centralizator TN'!B8</f>
        <v>0</v>
      </c>
      <c r="C16" s="53">
        <f>'[6]Centralizator TN'!C8</f>
        <v>0</v>
      </c>
      <c r="D16" s="53">
        <f>'[6]Centralizator TN'!D8</f>
        <v>0</v>
      </c>
      <c r="E16" s="53">
        <f>'[6]Centralizator TN'!E8</f>
        <v>0</v>
      </c>
      <c r="F16" s="53">
        <f>'[6]Centralizator TN'!F8</f>
        <v>0</v>
      </c>
      <c r="G16" s="53">
        <f>'[6]Centralizator TN'!G8</f>
        <v>0</v>
      </c>
      <c r="H16" s="53">
        <f>'[6]Centralizator TN'!H8</f>
        <v>0</v>
      </c>
      <c r="I16" s="53">
        <f>'[6]Centralizator TN'!I8</f>
        <v>0</v>
      </c>
    </row>
    <row r="17" spans="1:9" s="55" customFormat="1" x14ac:dyDescent="0.25">
      <c r="A17" s="64"/>
      <c r="B17" s="53" t="str">
        <f>'[6]Centralizator TN'!A9</f>
        <v>SD Oradea</v>
      </c>
      <c r="C17" s="53"/>
      <c r="D17" s="53"/>
      <c r="E17" s="53"/>
      <c r="F17" s="53"/>
      <c r="G17" s="53"/>
      <c r="H17" s="53"/>
      <c r="I17" s="53"/>
    </row>
    <row r="18" spans="1:9" s="55" customFormat="1" x14ac:dyDescent="0.25">
      <c r="A18" s="53">
        <f>'[6]Centralizator TN'!A10</f>
        <v>1</v>
      </c>
      <c r="B18" s="53">
        <f>'[6]Centralizator TN'!B10</f>
        <v>0</v>
      </c>
      <c r="C18" s="53">
        <f>'[6]Centralizator TN'!C10</f>
        <v>0</v>
      </c>
      <c r="D18" s="53">
        <f>'[6]Centralizator TN'!D10</f>
        <v>0</v>
      </c>
      <c r="E18" s="53">
        <f>'[6]Centralizator TN'!E10</f>
        <v>0</v>
      </c>
      <c r="F18" s="53">
        <f>'[6]Centralizator TN'!F10</f>
        <v>0</v>
      </c>
      <c r="G18" s="53">
        <f>'[6]Centralizator TN'!G10</f>
        <v>0</v>
      </c>
      <c r="H18" s="53">
        <f>'[6]Centralizator TN'!H10</f>
        <v>0</v>
      </c>
      <c r="I18" s="53">
        <f>'[6]Centralizator TN'!I10</f>
        <v>0</v>
      </c>
    </row>
    <row r="19" spans="1:9" s="55" customFormat="1" x14ac:dyDescent="0.25">
      <c r="A19" s="53">
        <f>'[6]Centralizator TN'!A11</f>
        <v>2</v>
      </c>
      <c r="B19" s="53">
        <f>'[6]Centralizator TN'!B11</f>
        <v>0</v>
      </c>
      <c r="C19" s="53">
        <f>'[6]Centralizator TN'!C11</f>
        <v>0</v>
      </c>
      <c r="D19" s="53">
        <f>'[6]Centralizator TN'!D11</f>
        <v>0</v>
      </c>
      <c r="E19" s="53">
        <f>'[6]Centralizator TN'!E11</f>
        <v>0</v>
      </c>
      <c r="F19" s="53">
        <f>'[6]Centralizator TN'!F11</f>
        <v>0</v>
      </c>
      <c r="G19" s="53">
        <f>'[6]Centralizator TN'!G11</f>
        <v>0</v>
      </c>
      <c r="H19" s="53">
        <f>'[6]Centralizator TN'!H11</f>
        <v>0</v>
      </c>
      <c r="I19" s="53">
        <f>'[6]Centralizator TN'!I11</f>
        <v>0</v>
      </c>
    </row>
    <row r="20" spans="1:9" s="55" customFormat="1" x14ac:dyDescent="0.25">
      <c r="A20" s="53">
        <f>'[6]Centralizator TN'!A12</f>
        <v>3</v>
      </c>
      <c r="B20" s="53">
        <f>'[6]Centralizator TN'!B12</f>
        <v>0</v>
      </c>
      <c r="C20" s="53">
        <f>'[6]Centralizator TN'!C12</f>
        <v>0</v>
      </c>
      <c r="D20" s="53">
        <f>'[6]Centralizator TN'!D12</f>
        <v>0</v>
      </c>
      <c r="E20" s="53">
        <f>'[6]Centralizator TN'!E12</f>
        <v>0</v>
      </c>
      <c r="F20" s="53">
        <f>'[6]Centralizator TN'!F12</f>
        <v>0</v>
      </c>
      <c r="G20" s="53">
        <f>'[6]Centralizator TN'!G12</f>
        <v>0</v>
      </c>
      <c r="H20" s="53">
        <f>'[6]Centralizator TN'!H12</f>
        <v>0</v>
      </c>
      <c r="I20" s="53">
        <f>'[6]Centralizator TN'!I12</f>
        <v>0</v>
      </c>
    </row>
    <row r="21" spans="1:9" s="55" customFormat="1" x14ac:dyDescent="0.25">
      <c r="A21" s="53">
        <f>'[6]Centralizator TN'!A13</f>
        <v>4</v>
      </c>
      <c r="B21" s="53">
        <f>'[6]Centralizator TN'!B13</f>
        <v>0</v>
      </c>
      <c r="C21" s="53">
        <f>'[6]Centralizator TN'!C13</f>
        <v>0</v>
      </c>
      <c r="D21" s="53">
        <f>'[6]Centralizator TN'!D13</f>
        <v>0</v>
      </c>
      <c r="E21" s="53">
        <f>'[6]Centralizator TN'!E13</f>
        <v>0</v>
      </c>
      <c r="F21" s="53">
        <f>'[6]Centralizator TN'!F13</f>
        <v>0</v>
      </c>
      <c r="G21" s="53">
        <f>'[6]Centralizator TN'!G13</f>
        <v>0</v>
      </c>
      <c r="H21" s="53">
        <f>'[6]Centralizator TN'!H13</f>
        <v>0</v>
      </c>
      <c r="I21" s="53">
        <f>'[6]Centralizator TN'!I13</f>
        <v>0</v>
      </c>
    </row>
    <row r="22" spans="1:9" s="55" customFormat="1" x14ac:dyDescent="0.25">
      <c r="A22" s="64"/>
      <c r="B22" s="53" t="str">
        <f>'[6]Centralizator TN'!A14</f>
        <v>SD Baia Mare</v>
      </c>
      <c r="C22" s="53"/>
      <c r="D22" s="53"/>
      <c r="E22" s="53"/>
      <c r="F22" s="53"/>
      <c r="G22" s="53"/>
      <c r="H22" s="53"/>
      <c r="I22" s="53"/>
    </row>
    <row r="23" spans="1:9" s="55" customFormat="1" x14ac:dyDescent="0.25">
      <c r="A23" s="53">
        <f>'[6]Centralizator TN'!A15</f>
        <v>1</v>
      </c>
      <c r="B23" s="53">
        <f>'[6]Centralizator TN'!B15</f>
        <v>0</v>
      </c>
      <c r="C23" s="53">
        <f>'[6]Centralizator TN'!C15</f>
        <v>0</v>
      </c>
      <c r="D23" s="53">
        <f>'[6]Centralizator TN'!D15</f>
        <v>0</v>
      </c>
      <c r="E23" s="53">
        <f>'[6]Centralizator TN'!E15</f>
        <v>0</v>
      </c>
      <c r="F23" s="53">
        <f>'[6]Centralizator TN'!F15</f>
        <v>0</v>
      </c>
      <c r="G23" s="53">
        <f>'[6]Centralizator TN'!G15</f>
        <v>0</v>
      </c>
      <c r="H23" s="53">
        <f>'[6]Centralizator TN'!H15</f>
        <v>0</v>
      </c>
      <c r="I23" s="53">
        <f>'[6]Centralizator TN'!I15</f>
        <v>0</v>
      </c>
    </row>
    <row r="24" spans="1:9" s="55" customFormat="1" x14ac:dyDescent="0.25">
      <c r="A24" s="53">
        <f>'[6]Centralizator TN'!A16</f>
        <v>2</v>
      </c>
      <c r="B24" s="53">
        <f>'[6]Centralizator TN'!B16</f>
        <v>0</v>
      </c>
      <c r="C24" s="53">
        <f>'[6]Centralizator TN'!C16</f>
        <v>0</v>
      </c>
      <c r="D24" s="53">
        <f>'[6]Centralizator TN'!D16</f>
        <v>0</v>
      </c>
      <c r="E24" s="53">
        <f>'[6]Centralizator TN'!E16</f>
        <v>0</v>
      </c>
      <c r="F24" s="53">
        <f>'[6]Centralizator TN'!F16</f>
        <v>0</v>
      </c>
      <c r="G24" s="53">
        <f>'[6]Centralizator TN'!G16</f>
        <v>0</v>
      </c>
      <c r="H24" s="53">
        <f>'[6]Centralizator TN'!H16</f>
        <v>0</v>
      </c>
      <c r="I24" s="53">
        <f>'[6]Centralizator TN'!I16</f>
        <v>0</v>
      </c>
    </row>
    <row r="25" spans="1:9" s="55" customFormat="1" x14ac:dyDescent="0.25">
      <c r="A25" s="53">
        <f>'[6]Centralizator TN'!A17</f>
        <v>3</v>
      </c>
      <c r="B25" s="53">
        <f>'[6]Centralizator TN'!B17</f>
        <v>0</v>
      </c>
      <c r="C25" s="53">
        <f>'[6]Centralizator TN'!C17</f>
        <v>0</v>
      </c>
      <c r="D25" s="53">
        <f>'[6]Centralizator TN'!D17</f>
        <v>0</v>
      </c>
      <c r="E25" s="53">
        <f>'[6]Centralizator TN'!E17</f>
        <v>0</v>
      </c>
      <c r="F25" s="53">
        <f>'[6]Centralizator TN'!F17</f>
        <v>0</v>
      </c>
      <c r="G25" s="53">
        <f>'[6]Centralizator TN'!G17</f>
        <v>0</v>
      </c>
      <c r="H25" s="53">
        <f>'[6]Centralizator TN'!H17</f>
        <v>0</v>
      </c>
      <c r="I25" s="53">
        <f>'[6]Centralizator TN'!I17</f>
        <v>0</v>
      </c>
    </row>
    <row r="26" spans="1:9" s="55" customFormat="1" x14ac:dyDescent="0.25">
      <c r="A26" s="53">
        <f>'[6]Centralizator TN'!A18</f>
        <v>4</v>
      </c>
      <c r="B26" s="53">
        <f>'[6]Centralizator TN'!B18</f>
        <v>0</v>
      </c>
      <c r="C26" s="53">
        <f>'[6]Centralizator TN'!C18</f>
        <v>0</v>
      </c>
      <c r="D26" s="53">
        <f>'[6]Centralizator TN'!D18</f>
        <v>0</v>
      </c>
      <c r="E26" s="53">
        <f>'[6]Centralizator TN'!E18</f>
        <v>0</v>
      </c>
      <c r="F26" s="53">
        <f>'[6]Centralizator TN'!F18</f>
        <v>0</v>
      </c>
      <c r="G26" s="53">
        <f>'[6]Centralizator TN'!G18</f>
        <v>0</v>
      </c>
      <c r="H26" s="53">
        <f>'[6]Centralizator TN'!H18</f>
        <v>0</v>
      </c>
      <c r="I26" s="53">
        <f>'[6]Centralizator TN'!I18</f>
        <v>0</v>
      </c>
    </row>
    <row r="27" spans="1:9" s="55" customFormat="1" x14ac:dyDescent="0.25">
      <c r="A27" s="64"/>
      <c r="B27" s="53" t="str">
        <f>'[6]Centralizator TN'!A19</f>
        <v>SD Satu Mare</v>
      </c>
      <c r="C27" s="53"/>
      <c r="D27" s="53"/>
      <c r="E27" s="53"/>
      <c r="F27" s="53"/>
      <c r="G27" s="53"/>
      <c r="H27" s="53"/>
      <c r="I27" s="53"/>
    </row>
    <row r="28" spans="1:9" s="55" customFormat="1" ht="39.6" x14ac:dyDescent="0.25">
      <c r="A28" s="53">
        <f>'[6]Centralizator TN'!A20</f>
        <v>1</v>
      </c>
      <c r="B28" s="53" t="str">
        <f>'[6]Centralizator TN'!B20</f>
        <v>15.09.2017</v>
      </c>
      <c r="C28" s="53" t="str">
        <f>'[6]Centralizator TN'!C20</f>
        <v>JT</v>
      </c>
      <c r="D28" s="53" t="str">
        <f>'[6]Centralizator TN'!D20</f>
        <v>neplanificata</v>
      </c>
      <c r="E28" s="53">
        <f>'[6]Centralizator TN'!E20</f>
        <v>1</v>
      </c>
      <c r="F28" s="53">
        <f>'[6]Centralizator TN'!F20</f>
        <v>1</v>
      </c>
      <c r="G28" s="53" t="str">
        <f>'[6]Centralizator TN'!G20</f>
        <v xml:space="preserve">Deranjamente multiple, o singura formatie de deservire operativa </v>
      </c>
      <c r="H28" s="53">
        <f>'[6]Centralizator TN'!H20</f>
        <v>1</v>
      </c>
      <c r="I28" s="53">
        <f>'[6]Centralizator TN'!I20</f>
        <v>30</v>
      </c>
    </row>
    <row r="29" spans="1:9" s="55" customFormat="1" x14ac:dyDescent="0.25">
      <c r="A29" s="53">
        <f>'[6]Centralizator TN'!A21</f>
        <v>2</v>
      </c>
      <c r="B29" s="53">
        <f>'[6]Centralizator TN'!B21</f>
        <v>0</v>
      </c>
      <c r="C29" s="53">
        <f>'[6]Centralizator TN'!C21</f>
        <v>0</v>
      </c>
      <c r="D29" s="53">
        <f>'[6]Centralizator TN'!D21</f>
        <v>0</v>
      </c>
      <c r="E29" s="53">
        <f>'[6]Centralizator TN'!E21</f>
        <v>0</v>
      </c>
      <c r="F29" s="53">
        <f>'[6]Centralizator TN'!F21</f>
        <v>0</v>
      </c>
      <c r="G29" s="53">
        <f>'[6]Centralizator TN'!G21</f>
        <v>0</v>
      </c>
      <c r="H29" s="53">
        <f>'[6]Centralizator TN'!H21</f>
        <v>0</v>
      </c>
      <c r="I29" s="53">
        <f>'[6]Centralizator TN'!I21</f>
        <v>0</v>
      </c>
    </row>
    <row r="30" spans="1:9" s="55" customFormat="1" x14ac:dyDescent="0.25">
      <c r="A30" s="53">
        <f>'[6]Centralizator TN'!A22</f>
        <v>3</v>
      </c>
      <c r="B30" s="53">
        <f>'[6]Centralizator TN'!B22</f>
        <v>0</v>
      </c>
      <c r="C30" s="53">
        <f>'[6]Centralizator TN'!C22</f>
        <v>0</v>
      </c>
      <c r="D30" s="53">
        <f>'[6]Centralizator TN'!D22</f>
        <v>0</v>
      </c>
      <c r="E30" s="53">
        <f>'[6]Centralizator TN'!E22</f>
        <v>0</v>
      </c>
      <c r="F30" s="53">
        <f>'[6]Centralizator TN'!F22</f>
        <v>0</v>
      </c>
      <c r="G30" s="53">
        <f>'[6]Centralizator TN'!G22</f>
        <v>0</v>
      </c>
      <c r="H30" s="53">
        <f>'[6]Centralizator TN'!H22</f>
        <v>0</v>
      </c>
      <c r="I30" s="53">
        <f>'[6]Centralizator TN'!I22</f>
        <v>0</v>
      </c>
    </row>
    <row r="31" spans="1:9" x14ac:dyDescent="0.25">
      <c r="A31" s="53">
        <f>'[6]Centralizator TN'!A23</f>
        <v>4</v>
      </c>
      <c r="B31" s="53">
        <f>'[6]Centralizator TN'!B23</f>
        <v>0</v>
      </c>
      <c r="C31" s="53">
        <f>'[6]Centralizator TN'!C23</f>
        <v>0</v>
      </c>
      <c r="D31" s="53">
        <f>'[6]Centralizator TN'!D23</f>
        <v>0</v>
      </c>
      <c r="E31" s="53">
        <f>'[6]Centralizator TN'!E23</f>
        <v>0</v>
      </c>
      <c r="F31" s="53">
        <f>'[6]Centralizator TN'!F23</f>
        <v>0</v>
      </c>
      <c r="G31" s="53">
        <f>'[6]Centralizator TN'!G23</f>
        <v>0</v>
      </c>
      <c r="H31" s="53">
        <f>'[6]Centralizator TN'!H23</f>
        <v>0</v>
      </c>
      <c r="I31" s="53">
        <f>'[6]Centralizator TN'!I23</f>
        <v>0</v>
      </c>
    </row>
    <row r="32" spans="1:9" s="55" customFormat="1" x14ac:dyDescent="0.25">
      <c r="A32" s="64"/>
      <c r="B32" s="53" t="str">
        <f>'[6]Centralizator TN'!A24</f>
        <v>SD Bistrita</v>
      </c>
      <c r="C32" s="53"/>
      <c r="D32" s="53"/>
      <c r="E32" s="53"/>
      <c r="F32" s="53"/>
      <c r="G32" s="53"/>
      <c r="H32" s="53"/>
      <c r="I32" s="53"/>
    </row>
    <row r="33" spans="1:9" s="55" customFormat="1" x14ac:dyDescent="0.25">
      <c r="A33" s="53">
        <f>'[6]Centralizator TN'!A25</f>
        <v>1</v>
      </c>
      <c r="B33" s="53">
        <f>'[6]Centralizator TN'!B25</f>
        <v>0</v>
      </c>
      <c r="C33" s="53">
        <f>'[6]Centralizator TN'!C25</f>
        <v>0</v>
      </c>
      <c r="D33" s="53">
        <f>'[6]Centralizator TN'!D25</f>
        <v>0</v>
      </c>
      <c r="E33" s="53">
        <f>'[6]Centralizator TN'!E25</f>
        <v>0</v>
      </c>
      <c r="F33" s="53">
        <f>'[6]Centralizator TN'!F25</f>
        <v>0</v>
      </c>
      <c r="G33" s="53">
        <f>'[6]Centralizator TN'!G25</f>
        <v>0</v>
      </c>
      <c r="H33" s="53">
        <f>'[6]Centralizator TN'!H25</f>
        <v>0</v>
      </c>
      <c r="I33" s="53">
        <f>'[6]Centralizator TN'!I25</f>
        <v>0</v>
      </c>
    </row>
    <row r="34" spans="1:9" s="55" customFormat="1" x14ac:dyDescent="0.25">
      <c r="A34" s="53">
        <f>'[6]Centralizator TN'!A26</f>
        <v>2</v>
      </c>
      <c r="B34" s="53">
        <f>'[6]Centralizator TN'!B26</f>
        <v>0</v>
      </c>
      <c r="C34" s="53">
        <f>'[6]Centralizator TN'!C26</f>
        <v>0</v>
      </c>
      <c r="D34" s="53">
        <f>'[6]Centralizator TN'!D26</f>
        <v>0</v>
      </c>
      <c r="E34" s="53">
        <f>'[6]Centralizator TN'!E26</f>
        <v>0</v>
      </c>
      <c r="F34" s="53">
        <f>'[6]Centralizator TN'!F26</f>
        <v>0</v>
      </c>
      <c r="G34" s="53">
        <f>'[6]Centralizator TN'!G26</f>
        <v>0</v>
      </c>
      <c r="H34" s="53">
        <f>'[6]Centralizator TN'!H26</f>
        <v>0</v>
      </c>
      <c r="I34" s="53">
        <f>'[6]Centralizator TN'!I26</f>
        <v>0</v>
      </c>
    </row>
    <row r="35" spans="1:9" s="55" customFormat="1" x14ac:dyDescent="0.25">
      <c r="A35" s="53">
        <f>'[6]Centralizator TN'!A27</f>
        <v>3</v>
      </c>
      <c r="B35" s="53">
        <f>'[6]Centralizator TN'!B27</f>
        <v>0</v>
      </c>
      <c r="C35" s="53">
        <f>'[6]Centralizator TN'!C27</f>
        <v>0</v>
      </c>
      <c r="D35" s="53">
        <f>'[6]Centralizator TN'!D27</f>
        <v>0</v>
      </c>
      <c r="E35" s="53">
        <f>'[6]Centralizator TN'!E27</f>
        <v>0</v>
      </c>
      <c r="F35" s="53">
        <f>'[6]Centralizator TN'!F27</f>
        <v>0</v>
      </c>
      <c r="G35" s="53">
        <f>'[6]Centralizator TN'!G27</f>
        <v>0</v>
      </c>
      <c r="H35" s="53">
        <f>'[6]Centralizator TN'!H27</f>
        <v>0</v>
      </c>
      <c r="I35" s="53">
        <f>'[6]Centralizator TN'!I27</f>
        <v>0</v>
      </c>
    </row>
    <row r="36" spans="1:9" s="55" customFormat="1" x14ac:dyDescent="0.25">
      <c r="A36" s="53">
        <f>'[6]Centralizator TN'!A28</f>
        <v>4</v>
      </c>
      <c r="B36" s="53">
        <f>'[6]Centralizator TN'!B28</f>
        <v>0</v>
      </c>
      <c r="C36" s="53">
        <f>'[6]Centralizator TN'!C28</f>
        <v>0</v>
      </c>
      <c r="D36" s="53">
        <f>'[6]Centralizator TN'!D28</f>
        <v>0</v>
      </c>
      <c r="E36" s="53">
        <f>'[6]Centralizator TN'!E28</f>
        <v>0</v>
      </c>
      <c r="F36" s="53">
        <f>'[6]Centralizator TN'!F28</f>
        <v>0</v>
      </c>
      <c r="G36" s="53">
        <f>'[6]Centralizator TN'!G28</f>
        <v>0</v>
      </c>
      <c r="H36" s="53">
        <f>'[6]Centralizator TN'!H28</f>
        <v>0</v>
      </c>
      <c r="I36" s="53">
        <f>'[6]Centralizator TN'!I28</f>
        <v>0</v>
      </c>
    </row>
    <row r="37" spans="1:9" s="55" customFormat="1" x14ac:dyDescent="0.25">
      <c r="A37" s="64"/>
      <c r="B37" s="53" t="str">
        <f>'[6]Centralizator TN'!A29</f>
        <v>SD Zalau</v>
      </c>
      <c r="C37" s="53"/>
      <c r="D37" s="53"/>
      <c r="E37" s="53"/>
      <c r="F37" s="53"/>
      <c r="G37" s="53"/>
      <c r="H37" s="53"/>
      <c r="I37" s="53"/>
    </row>
    <row r="38" spans="1:9" s="55" customFormat="1" x14ac:dyDescent="0.25">
      <c r="A38" s="53">
        <f>'[6]Centralizator TN'!A30</f>
        <v>1</v>
      </c>
      <c r="B38" s="53">
        <f>'[6]Centralizator TN'!B30</f>
        <v>0</v>
      </c>
      <c r="C38" s="53">
        <f>'[6]Centralizator TN'!C30</f>
        <v>0</v>
      </c>
      <c r="D38" s="53">
        <f>'[6]Centralizator TN'!D30</f>
        <v>0</v>
      </c>
      <c r="E38" s="53">
        <f>'[6]Centralizator TN'!E30</f>
        <v>0</v>
      </c>
      <c r="F38" s="53">
        <f>'[6]Centralizator TN'!F30</f>
        <v>0</v>
      </c>
      <c r="G38" s="53">
        <f>'[6]Centralizator TN'!G30</f>
        <v>0</v>
      </c>
      <c r="H38" s="53">
        <f>'[6]Centralizator TN'!H30</f>
        <v>0</v>
      </c>
      <c r="I38" s="53">
        <f>'[6]Centralizator TN'!I30</f>
        <v>0</v>
      </c>
    </row>
    <row r="39" spans="1:9" s="55" customFormat="1" x14ac:dyDescent="0.25">
      <c r="A39" s="53">
        <f>'[6]Centralizator TN'!A31</f>
        <v>2</v>
      </c>
      <c r="B39" s="53">
        <f>'[6]Centralizator TN'!B31</f>
        <v>0</v>
      </c>
      <c r="C39" s="53">
        <f>'[6]Centralizator TN'!C31</f>
        <v>0</v>
      </c>
      <c r="D39" s="53">
        <f>'[6]Centralizator TN'!D31</f>
        <v>0</v>
      </c>
      <c r="E39" s="53">
        <f>'[6]Centralizator TN'!E31</f>
        <v>0</v>
      </c>
      <c r="F39" s="53">
        <f>'[6]Centralizator TN'!F31</f>
        <v>0</v>
      </c>
      <c r="G39" s="53">
        <f>'[6]Centralizator TN'!G31</f>
        <v>0</v>
      </c>
      <c r="H39" s="53">
        <f>'[6]Centralizator TN'!H31</f>
        <v>0</v>
      </c>
      <c r="I39" s="53">
        <f>'[6]Centralizator TN'!I31</f>
        <v>0</v>
      </c>
    </row>
    <row r="40" spans="1:9" s="55" customFormat="1" x14ac:dyDescent="0.25">
      <c r="A40" s="53">
        <f>'[6]Centralizator TN'!A32</f>
        <v>3</v>
      </c>
      <c r="B40" s="53">
        <f>'[6]Centralizator TN'!B32</f>
        <v>0</v>
      </c>
      <c r="C40" s="53">
        <f>'[6]Centralizator TN'!C32</f>
        <v>0</v>
      </c>
      <c r="D40" s="53">
        <f>'[6]Centralizator TN'!D32</f>
        <v>0</v>
      </c>
      <c r="E40" s="53">
        <f>'[6]Centralizator TN'!E32</f>
        <v>0</v>
      </c>
      <c r="F40" s="53">
        <f>'[6]Centralizator TN'!F32</f>
        <v>0</v>
      </c>
      <c r="G40" s="53">
        <f>'[6]Centralizator TN'!G32</f>
        <v>0</v>
      </c>
      <c r="H40" s="53">
        <f>'[6]Centralizator TN'!H32</f>
        <v>0</v>
      </c>
      <c r="I40" s="53">
        <f>'[6]Centralizator TN'!I32</f>
        <v>0</v>
      </c>
    </row>
    <row r="41" spans="1:9" s="55" customFormat="1" x14ac:dyDescent="0.25">
      <c r="A41" s="53">
        <f>'[6]Centralizator TN'!A33</f>
        <v>4</v>
      </c>
      <c r="B41" s="53">
        <f>'[6]Centralizator TN'!B33</f>
        <v>0</v>
      </c>
      <c r="C41" s="53">
        <f>'[6]Centralizator TN'!C33</f>
        <v>0</v>
      </c>
      <c r="D41" s="53">
        <f>'[6]Centralizator TN'!D33</f>
        <v>0</v>
      </c>
      <c r="E41" s="53">
        <f>'[6]Centralizator TN'!E33</f>
        <v>0</v>
      </c>
      <c r="F41" s="53">
        <f>'[6]Centralizator TN'!F33</f>
        <v>0</v>
      </c>
      <c r="G41" s="53">
        <f>'[6]Centralizator TN'!G33</f>
        <v>0</v>
      </c>
      <c r="H41" s="53">
        <f>'[6]Centralizator TN'!H33</f>
        <v>0</v>
      </c>
      <c r="I41" s="53">
        <f>'[6]Centralizator TN'!I33</f>
        <v>0</v>
      </c>
    </row>
  </sheetData>
  <mergeCells count="1">
    <mergeCell ref="A9:I9"/>
  </mergeCells>
  <pageMargins left="0.2" right="0.2" top="0.5" bottom="0.5" header="0.05" footer="0.05"/>
  <pageSetup paperSize="9" scale="8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9:I44"/>
  <sheetViews>
    <sheetView topLeftCell="A10" zoomScale="80" zoomScaleNormal="80" zoomScaleSheetLayoutView="90" workbookViewId="0">
      <selection activeCell="D14" sqref="D14"/>
    </sheetView>
  </sheetViews>
  <sheetFormatPr defaultColWidth="9.109375" defaultRowHeight="13.2" x14ac:dyDescent="0.25"/>
  <cols>
    <col min="1" max="1" width="5.6640625" style="9" customWidth="1"/>
    <col min="2" max="2" width="22.109375" style="9" customWidth="1"/>
    <col min="3" max="3" width="11.5546875" style="21" customWidth="1"/>
    <col min="4" max="4" width="16.109375" style="21" customWidth="1"/>
    <col min="5" max="5" width="10.109375" style="21" customWidth="1"/>
    <col min="6" max="6" width="13.6640625" style="21" customWidth="1"/>
    <col min="7" max="7" width="17.6640625" style="9" customWidth="1"/>
    <col min="8" max="8" width="14.5546875" style="9" customWidth="1"/>
    <col min="9" max="9" width="15.5546875" style="9" customWidth="1"/>
    <col min="10" max="16384" width="9.109375" style="9"/>
  </cols>
  <sheetData>
    <row r="9" spans="1:9" ht="15.6" x14ac:dyDescent="0.25">
      <c r="B9" s="66" t="s">
        <v>158</v>
      </c>
      <c r="C9" s="9"/>
      <c r="D9" s="9"/>
      <c r="E9" s="9"/>
      <c r="F9" s="9"/>
    </row>
    <row r="10" spans="1:9" x14ac:dyDescent="0.25">
      <c r="C10" s="9"/>
      <c r="D10" s="9"/>
      <c r="E10" s="9"/>
      <c r="F10" s="9"/>
    </row>
    <row r="11" spans="1:9" ht="27.75" customHeight="1" x14ac:dyDescent="0.25">
      <c r="A11" s="226" t="s">
        <v>41</v>
      </c>
      <c r="B11" s="226" t="s">
        <v>159</v>
      </c>
      <c r="C11" s="226" t="s">
        <v>160</v>
      </c>
      <c r="D11" s="226" t="s">
        <v>195</v>
      </c>
      <c r="E11" s="226" t="s">
        <v>161</v>
      </c>
      <c r="F11" s="226" t="s">
        <v>162</v>
      </c>
      <c r="G11" s="226" t="s">
        <v>196</v>
      </c>
      <c r="H11" s="226"/>
      <c r="I11" s="226"/>
    </row>
    <row r="12" spans="1:9" ht="66" x14ac:dyDescent="0.25">
      <c r="A12" s="226"/>
      <c r="B12" s="226"/>
      <c r="C12" s="226"/>
      <c r="D12" s="226"/>
      <c r="E12" s="226"/>
      <c r="F12" s="226"/>
      <c r="G12" s="22" t="s">
        <v>163</v>
      </c>
      <c r="H12" s="22" t="s">
        <v>191</v>
      </c>
      <c r="I12" s="22" t="s">
        <v>164</v>
      </c>
    </row>
    <row r="13" spans="1:9" ht="13.8" x14ac:dyDescent="0.25">
      <c r="B13" s="54" t="s">
        <v>165</v>
      </c>
      <c r="C13" s="22"/>
      <c r="D13" s="22"/>
      <c r="E13" s="22"/>
      <c r="F13" s="22"/>
      <c r="G13" s="22"/>
      <c r="H13" s="22"/>
      <c r="I13" s="22"/>
    </row>
    <row r="14" spans="1:9" ht="52.8" x14ac:dyDescent="0.25">
      <c r="A14" s="22">
        <f>[7]TN!A7</f>
        <v>1</v>
      </c>
      <c r="B14" s="22" t="str">
        <f>[7]TN!B7</f>
        <v>7.05.2018</v>
      </c>
      <c r="C14" s="91">
        <f>[7]TN!C7</f>
        <v>130</v>
      </c>
      <c r="D14" s="91" t="str">
        <f>[7]TN!D7</f>
        <v>loc. Cluj Napoca, str. Oasului, nr.304 H         nivel tensiune: JT</v>
      </c>
      <c r="E14" s="91" t="str">
        <f>[7]TN!E7</f>
        <v xml:space="preserve">U </v>
      </c>
      <c r="F14" s="91" t="str">
        <f>[7]TN!F7</f>
        <v>Nivele de tensiune necorespunzatoare</v>
      </c>
      <c r="G14" s="91">
        <f>[7]TN!G7</f>
        <v>0</v>
      </c>
      <c r="H14" s="91" t="str">
        <f>[7]TN!H7</f>
        <v>X</v>
      </c>
      <c r="I14" s="91">
        <f>[7]TN!I7</f>
        <v>0</v>
      </c>
    </row>
    <row r="15" spans="1:9" ht="52.8" x14ac:dyDescent="0.25">
      <c r="A15" s="22">
        <f>[7]TN!A8</f>
        <v>2</v>
      </c>
      <c r="B15" s="22" t="str">
        <f>[7]TN!B8</f>
        <v>11.10.2018</v>
      </c>
      <c r="C15" s="91">
        <f>[7]TN!C8</f>
        <v>30</v>
      </c>
      <c r="D15" s="91" t="str">
        <f>[7]TN!D8</f>
        <v>loc. Turda, str. Horticulturi, nr. 24, nivel tensiune JT.</v>
      </c>
      <c r="E15" s="91" t="str">
        <f>[7]TN!E8</f>
        <v>U</v>
      </c>
      <c r="F15" s="91" t="str">
        <f>[7]TN!F8</f>
        <v>Depasire timp remediere dupa o intrerupere neplanificata</v>
      </c>
      <c r="G15" s="91" t="str">
        <f>[7]TN!G8</f>
        <v>X</v>
      </c>
      <c r="H15" s="91">
        <f>[7]TN!H8</f>
        <v>0</v>
      </c>
      <c r="I15" s="91">
        <f>[7]TN!I8</f>
        <v>0</v>
      </c>
    </row>
    <row r="16" spans="1:9" x14ac:dyDescent="0.25">
      <c r="A16" s="22">
        <f>[7]TN!A9</f>
        <v>3</v>
      </c>
      <c r="B16" s="22">
        <f>[7]TN!B9</f>
        <v>0</v>
      </c>
      <c r="C16" s="91">
        <f>[7]TN!C9</f>
        <v>0</v>
      </c>
      <c r="D16" s="91">
        <f>[7]TN!D9</f>
        <v>0</v>
      </c>
      <c r="E16" s="91">
        <f>[7]TN!E9</f>
        <v>0</v>
      </c>
      <c r="F16" s="91">
        <f>[7]TN!F9</f>
        <v>0</v>
      </c>
      <c r="G16" s="91">
        <f>[7]TN!G9</f>
        <v>0</v>
      </c>
      <c r="H16" s="91">
        <f>[7]TN!H9</f>
        <v>0</v>
      </c>
      <c r="I16" s="91">
        <f>[7]TN!I9</f>
        <v>0</v>
      </c>
    </row>
    <row r="17" spans="1:9" ht="13.8" x14ac:dyDescent="0.25">
      <c r="B17" s="54" t="s">
        <v>166</v>
      </c>
      <c r="C17" s="22"/>
      <c r="D17" s="22"/>
      <c r="E17" s="22"/>
      <c r="F17" s="22"/>
      <c r="G17" s="22"/>
      <c r="H17" s="22"/>
      <c r="I17" s="22"/>
    </row>
    <row r="18" spans="1:9" x14ac:dyDescent="0.25">
      <c r="A18" s="22">
        <f>[7]TN!A18</f>
        <v>1</v>
      </c>
      <c r="B18" s="22">
        <f>[7]TN!B18</f>
        <v>0</v>
      </c>
      <c r="C18" s="91">
        <f>[7]TN!C18</f>
        <v>0</v>
      </c>
      <c r="D18" s="91">
        <f>[7]TN!D18</f>
        <v>0</v>
      </c>
      <c r="E18" s="91">
        <f>[7]TN!E18</f>
        <v>0</v>
      </c>
      <c r="F18" s="91">
        <f>[7]TN!F18</f>
        <v>0</v>
      </c>
      <c r="G18" s="91">
        <f>[7]TN!G18</f>
        <v>0</v>
      </c>
      <c r="H18" s="91">
        <f>[7]TN!H18</f>
        <v>0</v>
      </c>
      <c r="I18" s="91">
        <f>[7]TN!I18</f>
        <v>0</v>
      </c>
    </row>
    <row r="19" spans="1:9" x14ac:dyDescent="0.25">
      <c r="A19" s="22">
        <f>[7]TN!A19</f>
        <v>2</v>
      </c>
      <c r="B19" s="22">
        <f>[7]TN!B19</f>
        <v>0</v>
      </c>
      <c r="C19" s="91">
        <f>[7]TN!C19</f>
        <v>0</v>
      </c>
      <c r="D19" s="91">
        <f>[7]TN!D19</f>
        <v>0</v>
      </c>
      <c r="E19" s="91">
        <f>[7]TN!E19</f>
        <v>0</v>
      </c>
      <c r="F19" s="91">
        <f>[7]TN!F19</f>
        <v>0</v>
      </c>
      <c r="G19" s="91">
        <f>[7]TN!G19</f>
        <v>0</v>
      </c>
      <c r="H19" s="91">
        <f>[7]TN!H19</f>
        <v>0</v>
      </c>
      <c r="I19" s="91">
        <f>[7]TN!I19</f>
        <v>0</v>
      </c>
    </row>
    <row r="20" spans="1:9" x14ac:dyDescent="0.25">
      <c r="A20" s="22">
        <f>[7]TN!A20</f>
        <v>3</v>
      </c>
      <c r="B20" s="22">
        <f>[7]TN!B20</f>
        <v>0</v>
      </c>
      <c r="C20" s="91">
        <f>[7]TN!C20</f>
        <v>0</v>
      </c>
      <c r="D20" s="91">
        <f>[7]TN!D20</f>
        <v>0</v>
      </c>
      <c r="E20" s="91">
        <f>[7]TN!E20</f>
        <v>0</v>
      </c>
      <c r="F20" s="91">
        <f>[7]TN!F20</f>
        <v>0</v>
      </c>
      <c r="G20" s="91">
        <f>[7]TN!G20</f>
        <v>0</v>
      </c>
      <c r="H20" s="91">
        <f>[7]TN!H20</f>
        <v>0</v>
      </c>
      <c r="I20" s="91">
        <f>[7]TN!I20</f>
        <v>0</v>
      </c>
    </row>
    <row r="21" spans="1:9" ht="13.8" x14ac:dyDescent="0.25">
      <c r="B21" s="54" t="s">
        <v>167</v>
      </c>
      <c r="C21" s="22"/>
      <c r="D21" s="22"/>
      <c r="E21" s="22"/>
      <c r="F21" s="22"/>
      <c r="G21" s="22"/>
      <c r="H21" s="22"/>
      <c r="I21" s="22"/>
    </row>
    <row r="22" spans="1:9" x14ac:dyDescent="0.25">
      <c r="A22" s="22">
        <f>[7]TN!A29</f>
        <v>1</v>
      </c>
      <c r="B22" s="22">
        <f>[7]TN!B29</f>
        <v>0</v>
      </c>
      <c r="C22" s="91">
        <f>[7]TN!C29</f>
        <v>0</v>
      </c>
      <c r="D22" s="91">
        <f>[7]TN!D29</f>
        <v>0</v>
      </c>
      <c r="E22" s="91">
        <f>[7]TN!E29</f>
        <v>0</v>
      </c>
      <c r="F22" s="91">
        <f>[7]TN!F29</f>
        <v>0</v>
      </c>
      <c r="G22" s="91">
        <f>[7]TN!G29</f>
        <v>0</v>
      </c>
      <c r="H22" s="91">
        <f>[7]TN!H29</f>
        <v>0</v>
      </c>
      <c r="I22" s="91">
        <f>[7]TN!I29</f>
        <v>0</v>
      </c>
    </row>
    <row r="23" spans="1:9" x14ac:dyDescent="0.25">
      <c r="A23" s="22">
        <f>[7]TN!A30</f>
        <v>2</v>
      </c>
      <c r="B23" s="22">
        <f>[7]TN!B30</f>
        <v>0</v>
      </c>
      <c r="C23" s="91">
        <f>[7]TN!C30</f>
        <v>0</v>
      </c>
      <c r="D23" s="91">
        <f>[7]TN!D30</f>
        <v>0</v>
      </c>
      <c r="E23" s="91">
        <f>[7]TN!E30</f>
        <v>0</v>
      </c>
      <c r="F23" s="91">
        <f>[7]TN!F30</f>
        <v>0</v>
      </c>
      <c r="G23" s="91">
        <f>[7]TN!G30</f>
        <v>0</v>
      </c>
      <c r="H23" s="91">
        <f>[7]TN!H30</f>
        <v>0</v>
      </c>
      <c r="I23" s="91">
        <f>[7]TN!I30</f>
        <v>0</v>
      </c>
    </row>
    <row r="24" spans="1:9" x14ac:dyDescent="0.25">
      <c r="A24" s="22">
        <f>[7]TN!A31</f>
        <v>3</v>
      </c>
      <c r="B24" s="22">
        <f>[7]TN!B31</f>
        <v>0</v>
      </c>
      <c r="C24" s="91">
        <f>[7]TN!C31</f>
        <v>0</v>
      </c>
      <c r="D24" s="91">
        <f>[7]TN!D31</f>
        <v>0</v>
      </c>
      <c r="E24" s="91">
        <f>[7]TN!E31</f>
        <v>0</v>
      </c>
      <c r="F24" s="91">
        <f>[7]TN!F31</f>
        <v>0</v>
      </c>
      <c r="G24" s="91">
        <f>[7]TN!G31</f>
        <v>0</v>
      </c>
      <c r="H24" s="91">
        <f>[7]TN!H31</f>
        <v>0</v>
      </c>
      <c r="I24" s="91">
        <f>[7]TN!I31</f>
        <v>0</v>
      </c>
    </row>
    <row r="25" spans="1:9" ht="13.8" x14ac:dyDescent="0.25">
      <c r="B25" s="54" t="s">
        <v>168</v>
      </c>
      <c r="C25" s="22"/>
      <c r="D25" s="22"/>
      <c r="E25" s="22"/>
      <c r="F25" s="22"/>
      <c r="G25" s="22"/>
      <c r="H25" s="22"/>
      <c r="I25" s="22"/>
    </row>
    <row r="26" spans="1:9" ht="52.8" x14ac:dyDescent="0.25">
      <c r="A26" s="22">
        <f>[7]TN!A40</f>
        <v>1</v>
      </c>
      <c r="B26" s="22" t="str">
        <f>[7]TN!B40</f>
        <v>8.03.2018</v>
      </c>
      <c r="C26" s="91">
        <f>[7]TN!C40</f>
        <v>30</v>
      </c>
      <c r="D26" s="91" t="str">
        <f>[7]TN!D40</f>
        <v>loc. Ardud, str. Bucuresti, nr.95,         nivel tensiune: JT</v>
      </c>
      <c r="E26" s="91" t="str">
        <f>[7]TN!E40</f>
        <v>U</v>
      </c>
      <c r="F26" s="91" t="str">
        <f>[7]TN!F40</f>
        <v>Restabilirea alimentării după o întrerupere  neplanificată</v>
      </c>
      <c r="G26" s="91" t="str">
        <f>[7]TN!G40</f>
        <v>X</v>
      </c>
      <c r="H26" s="91">
        <f>[7]TN!H40</f>
        <v>0</v>
      </c>
      <c r="I26" s="91">
        <f>[7]TN!I40</f>
        <v>0</v>
      </c>
    </row>
    <row r="27" spans="1:9" x14ac:dyDescent="0.25">
      <c r="A27" s="22">
        <f>[7]TN!A41</f>
        <v>2</v>
      </c>
      <c r="B27" s="22">
        <f>[7]TN!B41</f>
        <v>0</v>
      </c>
      <c r="C27" s="91">
        <f>[7]TN!C41</f>
        <v>0</v>
      </c>
      <c r="D27" s="91">
        <f>[7]TN!D41</f>
        <v>0</v>
      </c>
      <c r="E27" s="91">
        <f>[7]TN!E41</f>
        <v>0</v>
      </c>
      <c r="F27" s="91">
        <f>[7]TN!F41</f>
        <v>0</v>
      </c>
      <c r="G27" s="91">
        <f>[7]TN!G41</f>
        <v>0</v>
      </c>
      <c r="H27" s="91">
        <f>[7]TN!H41</f>
        <v>0</v>
      </c>
      <c r="I27" s="91">
        <f>[7]TN!I41</f>
        <v>0</v>
      </c>
    </row>
    <row r="28" spans="1:9" x14ac:dyDescent="0.25">
      <c r="A28" s="22">
        <f>[7]TN!A42</f>
        <v>3</v>
      </c>
      <c r="B28" s="22">
        <f>[7]TN!B42</f>
        <v>0</v>
      </c>
      <c r="C28" s="91">
        <f>[7]TN!C42</f>
        <v>0</v>
      </c>
      <c r="D28" s="91">
        <f>[7]TN!D42</f>
        <v>0</v>
      </c>
      <c r="E28" s="91">
        <f>[7]TN!E42</f>
        <v>0</v>
      </c>
      <c r="F28" s="91">
        <f>[7]TN!F42</f>
        <v>0</v>
      </c>
      <c r="G28" s="91">
        <f>[7]TN!G42</f>
        <v>0</v>
      </c>
      <c r="H28" s="91">
        <f>[7]TN!H42</f>
        <v>0</v>
      </c>
      <c r="I28" s="91">
        <f>[7]TN!I42</f>
        <v>0</v>
      </c>
    </row>
    <row r="29" spans="1:9" ht="13.8" x14ac:dyDescent="0.25">
      <c r="B29" s="54" t="s">
        <v>169</v>
      </c>
      <c r="C29" s="22"/>
      <c r="D29" s="22"/>
      <c r="E29" s="22"/>
      <c r="F29" s="22"/>
      <c r="G29" s="22"/>
      <c r="H29" s="22"/>
      <c r="I29" s="22"/>
    </row>
    <row r="30" spans="1:9" x14ac:dyDescent="0.25">
      <c r="A30" s="22">
        <f>[7]TN!A51</f>
        <v>1</v>
      </c>
      <c r="B30" s="22">
        <f>[7]TN!B51</f>
        <v>0</v>
      </c>
      <c r="C30" s="91">
        <f>[7]TN!C51</f>
        <v>0</v>
      </c>
      <c r="D30" s="91">
        <f>[7]TN!D51</f>
        <v>0</v>
      </c>
      <c r="E30" s="91">
        <f>[7]TN!E51</f>
        <v>0</v>
      </c>
      <c r="F30" s="91">
        <f>[7]TN!F51</f>
        <v>0</v>
      </c>
      <c r="G30" s="91">
        <f>[7]TN!G51</f>
        <v>0</v>
      </c>
      <c r="H30" s="91">
        <f>[7]TN!H51</f>
        <v>0</v>
      </c>
      <c r="I30" s="91">
        <f>[7]TN!I51</f>
        <v>0</v>
      </c>
    </row>
    <row r="31" spans="1:9" x14ac:dyDescent="0.25">
      <c r="A31" s="22">
        <f>[7]TN!A52</f>
        <v>2</v>
      </c>
      <c r="B31" s="22">
        <f>[7]TN!B52</f>
        <v>0</v>
      </c>
      <c r="C31" s="91">
        <f>[7]TN!C52</f>
        <v>0</v>
      </c>
      <c r="D31" s="91">
        <f>[7]TN!D52</f>
        <v>0</v>
      </c>
      <c r="E31" s="91">
        <f>[7]TN!E52</f>
        <v>0</v>
      </c>
      <c r="F31" s="91">
        <f>[7]TN!F52</f>
        <v>0</v>
      </c>
      <c r="G31" s="91">
        <f>[7]TN!G52</f>
        <v>0</v>
      </c>
      <c r="H31" s="91">
        <f>[7]TN!H52</f>
        <v>0</v>
      </c>
      <c r="I31" s="91">
        <f>[7]TN!I52</f>
        <v>0</v>
      </c>
    </row>
    <row r="32" spans="1:9" x14ac:dyDescent="0.25">
      <c r="A32" s="22">
        <f>[7]TN!A53</f>
        <v>3</v>
      </c>
      <c r="B32" s="22">
        <f>[7]TN!B53</f>
        <v>0</v>
      </c>
      <c r="C32" s="91">
        <f>[7]TN!C53</f>
        <v>0</v>
      </c>
      <c r="D32" s="91">
        <f>[7]TN!D53</f>
        <v>0</v>
      </c>
      <c r="E32" s="91">
        <f>[7]TN!E53</f>
        <v>0</v>
      </c>
      <c r="F32" s="91">
        <f>[7]TN!F53</f>
        <v>0</v>
      </c>
      <c r="G32" s="91">
        <f>[7]TN!G53</f>
        <v>0</v>
      </c>
      <c r="H32" s="91">
        <f>[7]TN!H53</f>
        <v>0</v>
      </c>
      <c r="I32" s="91">
        <f>[7]TN!I53</f>
        <v>0</v>
      </c>
    </row>
    <row r="33" spans="1:9" ht="13.8" x14ac:dyDescent="0.25">
      <c r="B33" s="54" t="s">
        <v>170</v>
      </c>
      <c r="C33" s="22"/>
      <c r="D33" s="22"/>
      <c r="E33" s="22"/>
      <c r="F33" s="22"/>
      <c r="G33" s="22"/>
      <c r="H33" s="22"/>
      <c r="I33" s="22"/>
    </row>
    <row r="34" spans="1:9" x14ac:dyDescent="0.25">
      <c r="A34" s="22">
        <f>[7]TN!A62</f>
        <v>1</v>
      </c>
      <c r="B34" s="22">
        <f>[7]TN!B62</f>
        <v>0</v>
      </c>
      <c r="C34" s="91">
        <f>[7]TN!C62</f>
        <v>0</v>
      </c>
      <c r="D34" s="91">
        <f>[7]TN!D62</f>
        <v>0</v>
      </c>
      <c r="E34" s="91">
        <f>[7]TN!E62</f>
        <v>0</v>
      </c>
      <c r="F34" s="91">
        <f>[7]TN!F62</f>
        <v>0</v>
      </c>
      <c r="G34" s="91">
        <f>[7]TN!G62</f>
        <v>0</v>
      </c>
      <c r="H34" s="91">
        <f>[7]TN!H62</f>
        <v>0</v>
      </c>
      <c r="I34" s="91">
        <f>[7]TN!I62</f>
        <v>0</v>
      </c>
    </row>
    <row r="35" spans="1:9" x14ac:dyDescent="0.25">
      <c r="A35" s="22">
        <f>[7]TN!A63</f>
        <v>2</v>
      </c>
      <c r="B35" s="22">
        <f>[7]TN!B63</f>
        <v>0</v>
      </c>
      <c r="C35" s="91">
        <f>[7]TN!C63</f>
        <v>0</v>
      </c>
      <c r="D35" s="91">
        <f>[7]TN!D63</f>
        <v>0</v>
      </c>
      <c r="E35" s="91">
        <f>[7]TN!E63</f>
        <v>0</v>
      </c>
      <c r="F35" s="91">
        <f>[7]TN!F63</f>
        <v>0</v>
      </c>
      <c r="G35" s="91">
        <f>[7]TN!G63</f>
        <v>0</v>
      </c>
      <c r="H35" s="91">
        <f>[7]TN!H63</f>
        <v>0</v>
      </c>
      <c r="I35" s="91">
        <f>[7]TN!I63</f>
        <v>0</v>
      </c>
    </row>
    <row r="36" spans="1:9" x14ac:dyDescent="0.25">
      <c r="A36" s="22">
        <f>[7]TN!A64</f>
        <v>3</v>
      </c>
      <c r="B36" s="22">
        <f>[7]TN!B64</f>
        <v>0</v>
      </c>
      <c r="C36" s="91">
        <f>[7]TN!C64</f>
        <v>0</v>
      </c>
      <c r="D36" s="91">
        <f>[7]TN!D64</f>
        <v>0</v>
      </c>
      <c r="E36" s="91">
        <f>[7]TN!E64</f>
        <v>0</v>
      </c>
      <c r="F36" s="91">
        <f>[7]TN!F64</f>
        <v>0</v>
      </c>
      <c r="G36" s="91">
        <f>[7]TN!G64</f>
        <v>0</v>
      </c>
      <c r="H36" s="91">
        <f>[7]TN!H64</f>
        <v>0</v>
      </c>
      <c r="I36" s="91">
        <f>[7]TN!I64</f>
        <v>0</v>
      </c>
    </row>
    <row r="37" spans="1:9" ht="26.4" x14ac:dyDescent="0.25">
      <c r="A37" s="25"/>
      <c r="B37" s="22" t="s">
        <v>192</v>
      </c>
      <c r="C37" s="92">
        <f>A14+A26</f>
        <v>2</v>
      </c>
      <c r="D37" s="22"/>
      <c r="E37" s="22"/>
      <c r="F37" s="22"/>
      <c r="G37" s="22"/>
      <c r="H37" s="22"/>
      <c r="I37" s="22"/>
    </row>
    <row r="38" spans="1:9" ht="39.6" x14ac:dyDescent="0.25">
      <c r="A38" s="25"/>
      <c r="B38" s="22" t="s">
        <v>193</v>
      </c>
      <c r="C38" s="90">
        <f>SUM(C14:C36)</f>
        <v>190</v>
      </c>
      <c r="D38" s="22"/>
      <c r="E38" s="22"/>
      <c r="F38" s="22"/>
      <c r="G38" s="22"/>
      <c r="H38" s="22"/>
      <c r="I38" s="22"/>
    </row>
    <row r="39" spans="1:9" x14ac:dyDescent="0.25">
      <c r="C39" s="9"/>
      <c r="D39" s="9"/>
      <c r="E39" s="9"/>
      <c r="F39" s="9"/>
    </row>
    <row r="40" spans="1:9" ht="47.25" customHeight="1" x14ac:dyDescent="0.25">
      <c r="A40" s="230" t="s">
        <v>194</v>
      </c>
      <c r="B40" s="230"/>
      <c r="C40" s="230"/>
      <c r="D40" s="230"/>
      <c r="E40" s="230"/>
      <c r="F40" s="230"/>
      <c r="G40" s="230"/>
      <c r="H40" s="230"/>
      <c r="I40" s="230"/>
    </row>
    <row r="41" spans="1:9" ht="15.6" x14ac:dyDescent="0.25">
      <c r="A41" s="230" t="s">
        <v>171</v>
      </c>
      <c r="B41" s="230"/>
      <c r="C41" s="230"/>
      <c r="D41" s="230"/>
      <c r="E41" s="230"/>
      <c r="F41" s="230"/>
      <c r="G41" s="230"/>
      <c r="H41" s="230"/>
      <c r="I41" s="230"/>
    </row>
    <row r="42" spans="1:9" ht="37.5" customHeight="1" x14ac:dyDescent="0.25">
      <c r="A42" s="230" t="s">
        <v>172</v>
      </c>
      <c r="B42" s="230"/>
      <c r="C42" s="230"/>
      <c r="D42" s="230"/>
      <c r="E42" s="230"/>
      <c r="F42" s="230"/>
      <c r="G42" s="230"/>
      <c r="H42" s="230"/>
      <c r="I42" s="230"/>
    </row>
    <row r="43" spans="1:9" ht="35.25" customHeight="1" x14ac:dyDescent="0.25">
      <c r="A43" s="230" t="s">
        <v>173</v>
      </c>
      <c r="B43" s="230"/>
      <c r="C43" s="230"/>
      <c r="D43" s="230"/>
      <c r="E43" s="230"/>
      <c r="F43" s="230"/>
      <c r="G43" s="230"/>
      <c r="H43" s="230"/>
      <c r="I43" s="230"/>
    </row>
    <row r="44" spans="1:9" ht="15.6" x14ac:dyDescent="0.25">
      <c r="A44" s="65"/>
      <c r="B44" s="65"/>
      <c r="C44" s="65"/>
      <c r="D44" s="65"/>
      <c r="E44" s="65"/>
      <c r="F44" s="65"/>
      <c r="G44" s="65"/>
      <c r="H44" s="65"/>
      <c r="I44" s="65"/>
    </row>
  </sheetData>
  <mergeCells count="11">
    <mergeCell ref="A43:I43"/>
    <mergeCell ref="G11:I11"/>
    <mergeCell ref="A11:A12"/>
    <mergeCell ref="B11:B12"/>
    <mergeCell ref="C11:C12"/>
    <mergeCell ref="D11:D12"/>
    <mergeCell ref="E11:E12"/>
    <mergeCell ref="F11:F12"/>
    <mergeCell ref="A40:I40"/>
    <mergeCell ref="A41:I41"/>
    <mergeCell ref="A42:I42"/>
  </mergeCells>
  <pageMargins left="0.45" right="0.2" top="0.25" bottom="0.25" header="0.05" footer="0.05"/>
  <pageSetup paperSize="9" scale="71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1:P22"/>
  <sheetViews>
    <sheetView topLeftCell="A10" zoomScale="80" zoomScaleNormal="80" workbookViewId="0">
      <selection activeCell="D15" sqref="D15"/>
    </sheetView>
  </sheetViews>
  <sheetFormatPr defaultRowHeight="13.2" x14ac:dyDescent="0.25"/>
  <cols>
    <col min="1" max="1" width="5.33203125" customWidth="1"/>
    <col min="2" max="2" width="22.109375" customWidth="1"/>
    <col min="3" max="3" width="11.44140625" customWidth="1"/>
    <col min="4" max="4" width="8.109375" bestFit="1" customWidth="1"/>
    <col min="5" max="6" width="8.44140625" bestFit="1" customWidth="1"/>
    <col min="7" max="7" width="8.109375" bestFit="1" customWidth="1"/>
    <col min="8" max="11" width="8.44140625" bestFit="1" customWidth="1"/>
    <col min="12" max="12" width="8.109375" bestFit="1" customWidth="1"/>
    <col min="13" max="15" width="8.44140625" bestFit="1" customWidth="1"/>
    <col min="16" max="16" width="9.5546875" bestFit="1" customWidth="1"/>
  </cols>
  <sheetData>
    <row r="11" spans="1:16" ht="15.6" x14ac:dyDescent="0.25">
      <c r="A11" s="67" t="s">
        <v>157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3.8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47.25" customHeight="1" x14ac:dyDescent="0.25">
      <c r="A13" s="232" t="s">
        <v>41</v>
      </c>
      <c r="B13" s="231" t="s">
        <v>53</v>
      </c>
      <c r="C13" s="232" t="s">
        <v>54</v>
      </c>
      <c r="D13" s="231" t="s">
        <v>40</v>
      </c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</row>
    <row r="14" spans="1:16" ht="50.25" customHeight="1" x14ac:dyDescent="0.25">
      <c r="A14" s="232"/>
      <c r="B14" s="231"/>
      <c r="C14" s="232"/>
      <c r="D14" s="47">
        <v>1</v>
      </c>
      <c r="E14" s="47">
        <v>2</v>
      </c>
      <c r="F14" s="47">
        <v>3</v>
      </c>
      <c r="G14" s="47">
        <v>4</v>
      </c>
      <c r="H14" s="47">
        <v>5</v>
      </c>
      <c r="I14" s="47">
        <v>6</v>
      </c>
      <c r="J14" s="47">
        <v>7</v>
      </c>
      <c r="K14" s="47">
        <v>8</v>
      </c>
      <c r="L14" s="47">
        <v>9</v>
      </c>
      <c r="M14" s="47">
        <v>10</v>
      </c>
      <c r="N14" s="47">
        <v>11</v>
      </c>
      <c r="O14" s="47">
        <v>12</v>
      </c>
      <c r="P14" s="49" t="s">
        <v>216</v>
      </c>
    </row>
    <row r="15" spans="1:16" ht="35.25" customHeight="1" x14ac:dyDescent="0.25">
      <c r="A15" s="232">
        <v>1</v>
      </c>
      <c r="B15" s="233" t="s">
        <v>55</v>
      </c>
      <c r="C15" s="93" t="s">
        <v>10</v>
      </c>
      <c r="D15" s="50">
        <f>[8]TN!D8</f>
        <v>1931</v>
      </c>
      <c r="E15" s="50">
        <f>[8]TN!E8</f>
        <v>4910</v>
      </c>
      <c r="F15" s="50">
        <f>[8]TN!F8</f>
        <v>16819</v>
      </c>
      <c r="G15" s="50">
        <f>[8]TN!G8</f>
        <v>6656</v>
      </c>
      <c r="H15" s="50">
        <f>[8]TN!H8</f>
        <v>12485</v>
      </c>
      <c r="I15" s="50">
        <f>[8]TN!I8</f>
        <v>29290</v>
      </c>
      <c r="J15" s="50">
        <f>[8]TN!J8</f>
        <v>18944</v>
      </c>
      <c r="K15" s="50">
        <f>[8]TN!K8</f>
        <v>5143</v>
      </c>
      <c r="L15" s="50">
        <f>[8]TN!L8</f>
        <v>19517</v>
      </c>
      <c r="M15" s="50">
        <f>[8]TN!M8</f>
        <v>11286</v>
      </c>
      <c r="N15" s="50">
        <f>[8]TN!N8</f>
        <v>16035</v>
      </c>
      <c r="O15" s="50">
        <f>[8]TN!O8</f>
        <v>11400</v>
      </c>
      <c r="P15" s="51">
        <f t="shared" ref="P15:P20" si="0">SUM(D15:O15)</f>
        <v>154416</v>
      </c>
    </row>
    <row r="16" spans="1:16" ht="35.25" customHeight="1" x14ac:dyDescent="0.25">
      <c r="A16" s="232"/>
      <c r="B16" s="233"/>
      <c r="C16" s="93" t="s">
        <v>11</v>
      </c>
      <c r="D16" s="50">
        <f>[8]TN!D9</f>
        <v>34</v>
      </c>
      <c r="E16" s="50">
        <f>[8]TN!E9</f>
        <v>37</v>
      </c>
      <c r="F16" s="50">
        <f>[8]TN!F9</f>
        <v>37</v>
      </c>
      <c r="G16" s="50">
        <f>[8]TN!G9</f>
        <v>28</v>
      </c>
      <c r="H16" s="50">
        <f>[8]TN!H9</f>
        <v>51</v>
      </c>
      <c r="I16" s="50">
        <f>[8]TN!I9</f>
        <v>102</v>
      </c>
      <c r="J16" s="50">
        <f>[8]TN!J9</f>
        <v>83</v>
      </c>
      <c r="K16" s="50">
        <f>[8]TN!K9</f>
        <v>36</v>
      </c>
      <c r="L16" s="50">
        <f>[8]TN!L9</f>
        <v>66</v>
      </c>
      <c r="M16" s="50">
        <f>[8]TN!M9</f>
        <v>49</v>
      </c>
      <c r="N16" s="50">
        <f>[8]TN!N9</f>
        <v>23</v>
      </c>
      <c r="O16" s="50">
        <f>[8]TN!O9</f>
        <v>48</v>
      </c>
      <c r="P16" s="51">
        <f t="shared" si="0"/>
        <v>594</v>
      </c>
    </row>
    <row r="17" spans="1:16" ht="35.25" customHeight="1" x14ac:dyDescent="0.25">
      <c r="A17" s="232"/>
      <c r="B17" s="233"/>
      <c r="C17" s="93" t="s">
        <v>12</v>
      </c>
      <c r="D17" s="50">
        <f>[8]TN!D10</f>
        <v>0</v>
      </c>
      <c r="E17" s="50">
        <f>[8]TN!E10</f>
        <v>0</v>
      </c>
      <c r="F17" s="50">
        <f>[8]TN!F10</f>
        <v>0</v>
      </c>
      <c r="G17" s="50">
        <f>[8]TN!G10</f>
        <v>0</v>
      </c>
      <c r="H17" s="50">
        <f>[8]TN!H10</f>
        <v>0</v>
      </c>
      <c r="I17" s="50">
        <f>[8]TN!I10</f>
        <v>0</v>
      </c>
      <c r="J17" s="50">
        <f>[8]TN!J10</f>
        <v>0</v>
      </c>
      <c r="K17" s="50">
        <f>[8]TN!K10</f>
        <v>0</v>
      </c>
      <c r="L17" s="50">
        <f>[8]TN!L10</f>
        <v>0</v>
      </c>
      <c r="M17" s="50">
        <f>[8]TN!M10</f>
        <v>0</v>
      </c>
      <c r="N17" s="50">
        <f>[8]TN!N10</f>
        <v>0</v>
      </c>
      <c r="O17" s="50">
        <f>[8]TN!O10</f>
        <v>0</v>
      </c>
      <c r="P17" s="51">
        <f t="shared" si="0"/>
        <v>0</v>
      </c>
    </row>
    <row r="18" spans="1:16" ht="35.25" customHeight="1" x14ac:dyDescent="0.25">
      <c r="A18" s="232">
        <v>2</v>
      </c>
      <c r="B18" s="233" t="s">
        <v>56</v>
      </c>
      <c r="C18" s="93" t="s">
        <v>10</v>
      </c>
      <c r="D18" s="50">
        <f>[8]TN!D11</f>
        <v>8945</v>
      </c>
      <c r="E18" s="50">
        <f>[8]TN!E11</f>
        <v>14454</v>
      </c>
      <c r="F18" s="50">
        <f>[8]TN!F11</f>
        <v>8629</v>
      </c>
      <c r="G18" s="50">
        <f>[8]TN!G11</f>
        <v>19776</v>
      </c>
      <c r="H18" s="50">
        <f>[8]TN!H11</f>
        <v>46530</v>
      </c>
      <c r="I18" s="50">
        <f>[8]TN!I11</f>
        <v>29628</v>
      </c>
      <c r="J18" s="50">
        <f>[8]TN!J11</f>
        <v>44383</v>
      </c>
      <c r="K18" s="50">
        <f>[8]TN!K11</f>
        <v>36817</v>
      </c>
      <c r="L18" s="50">
        <f>[8]TN!L11</f>
        <v>19087</v>
      </c>
      <c r="M18" s="50">
        <f>[8]TN!M11</f>
        <v>31794</v>
      </c>
      <c r="N18" s="50">
        <f>[8]TN!N11</f>
        <v>49193</v>
      </c>
      <c r="O18" s="50">
        <f>[8]TN!O11</f>
        <v>40475</v>
      </c>
      <c r="P18" s="51">
        <f t="shared" si="0"/>
        <v>349711</v>
      </c>
    </row>
    <row r="19" spans="1:16" ht="35.25" customHeight="1" x14ac:dyDescent="0.25">
      <c r="A19" s="232"/>
      <c r="B19" s="233"/>
      <c r="C19" s="93" t="s">
        <v>11</v>
      </c>
      <c r="D19" s="50">
        <f>[8]TN!D12</f>
        <v>33</v>
      </c>
      <c r="E19" s="50">
        <f>[8]TN!E12</f>
        <v>48</v>
      </c>
      <c r="F19" s="50">
        <f>[8]TN!F12</f>
        <v>47</v>
      </c>
      <c r="G19" s="50">
        <f>[8]TN!G12</f>
        <v>73</v>
      </c>
      <c r="H19" s="50">
        <f>[8]TN!H12</f>
        <v>115</v>
      </c>
      <c r="I19" s="50">
        <f>[8]TN!I12</f>
        <v>68</v>
      </c>
      <c r="J19" s="50">
        <f>[8]TN!J12</f>
        <v>138</v>
      </c>
      <c r="K19" s="50">
        <f>[8]TN!K12</f>
        <v>114</v>
      </c>
      <c r="L19" s="50">
        <f>[8]TN!L12</f>
        <v>48</v>
      </c>
      <c r="M19" s="50">
        <f>[8]TN!M12</f>
        <v>103</v>
      </c>
      <c r="N19" s="50">
        <f>[8]TN!N12</f>
        <v>87</v>
      </c>
      <c r="O19" s="50">
        <f>[8]TN!O12</f>
        <v>133</v>
      </c>
      <c r="P19" s="51">
        <f t="shared" si="0"/>
        <v>1007</v>
      </c>
    </row>
    <row r="20" spans="1:16" ht="35.25" customHeight="1" x14ac:dyDescent="0.25">
      <c r="A20" s="232"/>
      <c r="B20" s="233"/>
      <c r="C20" s="93" t="s">
        <v>12</v>
      </c>
      <c r="D20" s="50">
        <f>[8]TN!D13</f>
        <v>0</v>
      </c>
      <c r="E20" s="50">
        <f>[8]TN!E13</f>
        <v>0</v>
      </c>
      <c r="F20" s="50">
        <f>[8]TN!F13</f>
        <v>0</v>
      </c>
      <c r="G20" s="50">
        <f>[8]TN!G13</f>
        <v>0</v>
      </c>
      <c r="H20" s="50">
        <f>[8]TN!H13</f>
        <v>0</v>
      </c>
      <c r="I20" s="50">
        <f>[8]TN!I13</f>
        <v>0</v>
      </c>
      <c r="J20" s="50">
        <f>[8]TN!J13</f>
        <v>0</v>
      </c>
      <c r="K20" s="50">
        <f>[8]TN!K13</f>
        <v>0</v>
      </c>
      <c r="L20" s="50">
        <f>[8]TN!L13</f>
        <v>0</v>
      </c>
      <c r="M20" s="50">
        <f>[8]TN!M13</f>
        <v>0</v>
      </c>
      <c r="N20" s="50">
        <f>[8]TN!N13</f>
        <v>0</v>
      </c>
      <c r="O20" s="50">
        <f>[8]TN!O13</f>
        <v>0</v>
      </c>
      <c r="P20" s="51">
        <f t="shared" si="0"/>
        <v>0</v>
      </c>
    </row>
    <row r="21" spans="1:16" ht="15.6" x14ac:dyDescent="0.25">
      <c r="A21" s="31"/>
    </row>
    <row r="22" spans="1:16" ht="15.6" x14ac:dyDescent="0.25">
      <c r="A22" s="30"/>
    </row>
  </sheetData>
  <mergeCells count="8">
    <mergeCell ref="D13:P13"/>
    <mergeCell ref="A15:A17"/>
    <mergeCell ref="B15:B17"/>
    <mergeCell ref="A18:A20"/>
    <mergeCell ref="B18:B20"/>
    <mergeCell ref="A13:A14"/>
    <mergeCell ref="B13:B14"/>
    <mergeCell ref="C13:C14"/>
  </mergeCells>
  <pageMargins left="0" right="0" top="0" bottom="0" header="0" footer="0"/>
  <pageSetup paperSize="9" scale="9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Sheet1</vt:lpstr>
      <vt:lpstr>Anexa 1</vt:lpstr>
      <vt:lpstr>Anexa 2</vt:lpstr>
      <vt:lpstr>Anexa 3</vt:lpstr>
      <vt:lpstr>Anexa 4</vt:lpstr>
      <vt:lpstr>Anexa 5</vt:lpstr>
      <vt:lpstr>Anexa 6</vt:lpstr>
      <vt:lpstr>Anexa 7</vt:lpstr>
      <vt:lpstr>Anexa 8</vt:lpstr>
      <vt:lpstr>Saifi&amp;Saidi</vt:lpstr>
      <vt:lpstr>'Anexa 1'!Print_Area</vt:lpstr>
      <vt:lpstr>'Anexa 2'!Print_Area</vt:lpstr>
      <vt:lpstr>'Anexa 3'!Print_Area</vt:lpstr>
      <vt:lpstr>'Anexa 5'!Print_Area</vt:lpstr>
      <vt:lpstr>'Saifi&amp;Saidi'!Print_Area</vt:lpstr>
    </vt:vector>
  </TitlesOfParts>
  <Company>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U060007808</dc:creator>
  <cp:lastModifiedBy>Calin Roman</cp:lastModifiedBy>
  <cp:lastPrinted>2019-02-12T05:33:20Z</cp:lastPrinted>
  <dcterms:created xsi:type="dcterms:W3CDTF">2008-09-11T09:32:25Z</dcterms:created>
  <dcterms:modified xsi:type="dcterms:W3CDTF">2019-03-13T06:41:51Z</dcterms:modified>
</cp:coreProperties>
</file>